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PROCEDURI 2025\PROCEDURA MATERIALE SANITARE 2025 - 2026 (2)\DOCUMENTATIE DE ATRIBUIRE\DOCUMENTATIE DE ATRIBUIRE\"/>
    </mc:Choice>
  </mc:AlternateContent>
  <bookViews>
    <workbookView xWindow="0" yWindow="0" windowWidth="19440" windowHeight="9030"/>
  </bookViews>
  <sheets>
    <sheet name="loturi PROCEDURA MS" sheetId="4" r:id="rId1"/>
  </sheets>
  <definedNames>
    <definedName name="_xlnm.Print_Area" localSheetId="0">'loturi PROCEDURA MS'!$A$1:$O$119</definedName>
  </definedNames>
  <calcPr calcId="162913"/>
</workbook>
</file>

<file path=xl/calcChain.xml><?xml version="1.0" encoding="utf-8"?>
<calcChain xmlns="http://schemas.openxmlformats.org/spreadsheetml/2006/main">
  <c r="J46" i="4" l="1"/>
  <c r="G78" i="4"/>
  <c r="K78" i="4" s="1"/>
  <c r="F78" i="4"/>
  <c r="G47" i="4"/>
  <c r="F47" i="4"/>
  <c r="G46" i="4"/>
  <c r="F46" i="4"/>
  <c r="G48" i="4"/>
  <c r="F48" i="4"/>
  <c r="G45" i="4"/>
  <c r="F45" i="4"/>
  <c r="G61" i="4"/>
  <c r="F61" i="4"/>
  <c r="G107" i="4"/>
  <c r="F107" i="4"/>
  <c r="G72" i="4"/>
  <c r="F72" i="4"/>
  <c r="G68" i="4"/>
  <c r="F68" i="4"/>
  <c r="G71" i="4"/>
  <c r="F71" i="4"/>
  <c r="G62" i="4"/>
  <c r="F62" i="4"/>
  <c r="G12" i="4"/>
  <c r="K12" i="4" s="1"/>
  <c r="F12" i="4"/>
  <c r="F60" i="4"/>
  <c r="G60" i="4"/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7" i="4"/>
  <c r="I115" i="4" l="1"/>
  <c r="K48" i="4" l="1"/>
  <c r="M48" i="4" s="1"/>
  <c r="N48" i="4" s="1"/>
  <c r="H48" i="4"/>
  <c r="L48" i="4"/>
  <c r="K8" i="4" l="1"/>
  <c r="K9" i="4"/>
  <c r="K11" i="4"/>
  <c r="K13" i="4"/>
  <c r="K14" i="4"/>
  <c r="K15" i="4"/>
  <c r="K16" i="4"/>
  <c r="K17" i="4"/>
  <c r="K18" i="4"/>
  <c r="K19" i="4"/>
  <c r="K20" i="4"/>
  <c r="K21" i="4"/>
  <c r="K23" i="4"/>
  <c r="K24" i="4"/>
  <c r="K25" i="4"/>
  <c r="K26" i="4"/>
  <c r="K27" i="4"/>
  <c r="K28" i="4"/>
  <c r="K29" i="4"/>
  <c r="K30" i="4"/>
  <c r="K31" i="4"/>
  <c r="K33" i="4"/>
  <c r="K34" i="4"/>
  <c r="K35" i="4"/>
  <c r="K42" i="4"/>
  <c r="K43" i="4"/>
  <c r="K44" i="4"/>
  <c r="K46" i="4"/>
  <c r="K49" i="4"/>
  <c r="K50" i="4"/>
  <c r="K51" i="4"/>
  <c r="K52" i="4"/>
  <c r="K53" i="4"/>
  <c r="K54" i="4"/>
  <c r="K55" i="4"/>
  <c r="K56" i="4"/>
  <c r="K58" i="4"/>
  <c r="K59" i="4"/>
  <c r="K63" i="4"/>
  <c r="K64" i="4"/>
  <c r="K67" i="4"/>
  <c r="K69" i="4"/>
  <c r="K70" i="4"/>
  <c r="K74" i="4"/>
  <c r="K75" i="4"/>
  <c r="K76" i="4"/>
  <c r="K77" i="4"/>
  <c r="K79" i="4"/>
  <c r="K80" i="4"/>
  <c r="K81" i="4"/>
  <c r="K82" i="4"/>
  <c r="K83" i="4"/>
  <c r="K84" i="4"/>
  <c r="K85" i="4"/>
  <c r="K91" i="4"/>
  <c r="K92" i="4"/>
  <c r="K93" i="4"/>
  <c r="K95" i="4"/>
  <c r="K98" i="4"/>
  <c r="K99" i="4"/>
  <c r="K103" i="4"/>
  <c r="K106" i="4"/>
  <c r="K109" i="4"/>
  <c r="K110" i="4"/>
  <c r="K112" i="4"/>
  <c r="K113" i="4"/>
  <c r="K114" i="4"/>
  <c r="K7" i="4"/>
  <c r="M7" i="4" s="1"/>
  <c r="N7" i="4" s="1"/>
  <c r="J8" i="4"/>
  <c r="J9" i="4"/>
  <c r="J11" i="4"/>
  <c r="J13" i="4"/>
  <c r="J14" i="4"/>
  <c r="J15" i="4"/>
  <c r="J16" i="4"/>
  <c r="J18" i="4"/>
  <c r="J19" i="4"/>
  <c r="J20" i="4"/>
  <c r="J21" i="4"/>
  <c r="J24" i="4"/>
  <c r="J25" i="4"/>
  <c r="J26" i="4"/>
  <c r="J27" i="4"/>
  <c r="J28" i="4"/>
  <c r="J29" i="4"/>
  <c r="J30" i="4"/>
  <c r="J31" i="4"/>
  <c r="J33" i="4"/>
  <c r="J35" i="4"/>
  <c r="J42" i="4"/>
  <c r="J43" i="4"/>
  <c r="J44" i="4"/>
  <c r="J51" i="4"/>
  <c r="J52" i="4"/>
  <c r="J53" i="4"/>
  <c r="J54" i="4"/>
  <c r="J55" i="4"/>
  <c r="J56" i="4"/>
  <c r="J57" i="4"/>
  <c r="J58" i="4"/>
  <c r="J59" i="4"/>
  <c r="J65" i="4"/>
  <c r="J67" i="4"/>
  <c r="J69" i="4"/>
  <c r="J74" i="4"/>
  <c r="J75" i="4"/>
  <c r="J76" i="4"/>
  <c r="J79" i="4"/>
  <c r="J82" i="4"/>
  <c r="J84" i="4"/>
  <c r="J92" i="4"/>
  <c r="J95" i="4"/>
  <c r="J103" i="4"/>
  <c r="J110" i="4"/>
  <c r="J114" i="4"/>
  <c r="J7" i="4"/>
  <c r="H7" i="4" l="1"/>
  <c r="M8" i="4" l="1"/>
  <c r="N8" i="4" s="1"/>
  <c r="M9" i="4"/>
  <c r="N9" i="4" s="1"/>
  <c r="M13" i="4"/>
  <c r="N13" i="4" s="1"/>
  <c r="M14" i="4"/>
  <c r="N14" i="4" s="1"/>
  <c r="M20" i="4"/>
  <c r="N20" i="4" s="1"/>
  <c r="M21" i="4"/>
  <c r="N21" i="4" s="1"/>
  <c r="M22" i="4"/>
  <c r="N22" i="4" s="1"/>
  <c r="M26" i="4"/>
  <c r="N26" i="4" s="1"/>
  <c r="M27" i="4"/>
  <c r="N27" i="4" s="1"/>
  <c r="M28" i="4"/>
  <c r="N28" i="4" s="1"/>
  <c r="M29" i="4"/>
  <c r="N29" i="4" s="1"/>
  <c r="M34" i="4"/>
  <c r="N34" i="4" s="1"/>
  <c r="M35" i="4"/>
  <c r="N35" i="4" s="1"/>
  <c r="M36" i="4"/>
  <c r="N36" i="4" s="1"/>
  <c r="M39" i="4"/>
  <c r="N39" i="4" s="1"/>
  <c r="M40" i="4"/>
  <c r="N40" i="4" s="1"/>
  <c r="M42" i="4"/>
  <c r="N42" i="4" s="1"/>
  <c r="M43" i="4"/>
  <c r="N43" i="4" s="1"/>
  <c r="M46" i="4"/>
  <c r="N46" i="4" s="1"/>
  <c r="M47" i="4"/>
  <c r="N47" i="4" s="1"/>
  <c r="M49" i="4"/>
  <c r="N49" i="4" s="1"/>
  <c r="M50" i="4"/>
  <c r="N50" i="4" s="1"/>
  <c r="M51" i="4"/>
  <c r="N51" i="4" s="1"/>
  <c r="M52" i="4"/>
  <c r="N52" i="4" s="1"/>
  <c r="M53" i="4"/>
  <c r="N53" i="4" s="1"/>
  <c r="M56" i="4"/>
  <c r="N56" i="4" s="1"/>
  <c r="M58" i="4"/>
  <c r="N58" i="4" s="1"/>
  <c r="M61" i="4"/>
  <c r="N61" i="4" s="1"/>
  <c r="M62" i="4"/>
  <c r="N62" i="4" s="1"/>
  <c r="M64" i="4"/>
  <c r="N64" i="4" s="1"/>
  <c r="M65" i="4"/>
  <c r="N65" i="4" s="1"/>
  <c r="M70" i="4"/>
  <c r="N70" i="4" s="1"/>
  <c r="M71" i="4"/>
  <c r="N71" i="4" s="1"/>
  <c r="M73" i="4"/>
  <c r="N73" i="4" s="1"/>
  <c r="M78" i="4"/>
  <c r="N78" i="4" s="1"/>
  <c r="M79" i="4"/>
  <c r="N79" i="4" s="1"/>
  <c r="M81" i="4"/>
  <c r="N81" i="4" s="1"/>
  <c r="M82" i="4"/>
  <c r="N82" i="4" s="1"/>
  <c r="M87" i="4"/>
  <c r="N87" i="4" s="1"/>
  <c r="M92" i="4"/>
  <c r="N92" i="4" s="1"/>
  <c r="M93" i="4"/>
  <c r="N93" i="4" s="1"/>
  <c r="M94" i="4"/>
  <c r="N94" i="4" s="1"/>
  <c r="M95" i="4"/>
  <c r="N95" i="4" s="1"/>
  <c r="M96" i="4"/>
  <c r="N96" i="4" s="1"/>
  <c r="M101" i="4"/>
  <c r="N101" i="4" s="1"/>
  <c r="M102" i="4"/>
  <c r="N102" i="4" s="1"/>
  <c r="M103" i="4"/>
  <c r="N103" i="4" s="1"/>
  <c r="M104" i="4"/>
  <c r="N104" i="4" s="1"/>
  <c r="M105" i="4"/>
  <c r="N105" i="4" s="1"/>
  <c r="L11" i="4"/>
  <c r="L12" i="4"/>
  <c r="L13" i="4"/>
  <c r="L14" i="4"/>
  <c r="L19" i="4"/>
  <c r="L20" i="4"/>
  <c r="L21" i="4"/>
  <c r="L26" i="4"/>
  <c r="L27" i="4"/>
  <c r="L28" i="4"/>
  <c r="L29" i="4"/>
  <c r="L34" i="4"/>
  <c r="L35" i="4"/>
  <c r="L36" i="4"/>
  <c r="L37" i="4"/>
  <c r="L39" i="4"/>
  <c r="L40" i="4"/>
  <c r="L43" i="4"/>
  <c r="L45" i="4"/>
  <c r="L47" i="4"/>
  <c r="L49" i="4"/>
  <c r="L50" i="4"/>
  <c r="L51" i="4"/>
  <c r="L52" i="4"/>
  <c r="L53" i="4"/>
  <c r="L58" i="4"/>
  <c r="L61" i="4"/>
  <c r="L62" i="4"/>
  <c r="L64" i="4"/>
  <c r="L65" i="4"/>
  <c r="L67" i="4"/>
  <c r="L79" i="4"/>
  <c r="L81" i="4"/>
  <c r="L87" i="4"/>
  <c r="L92" i="4"/>
  <c r="L101" i="4"/>
  <c r="L104" i="4"/>
  <c r="L114" i="4"/>
  <c r="M10" i="4"/>
  <c r="N10" i="4" s="1"/>
  <c r="M11" i="4"/>
  <c r="N11" i="4" s="1"/>
  <c r="M12" i="4"/>
  <c r="N12" i="4" s="1"/>
  <c r="M15" i="4"/>
  <c r="N15" i="4" s="1"/>
  <c r="M16" i="4"/>
  <c r="N16" i="4" s="1"/>
  <c r="M17" i="4"/>
  <c r="N17" i="4" s="1"/>
  <c r="M18" i="4"/>
  <c r="N18" i="4" s="1"/>
  <c r="M19" i="4"/>
  <c r="N19" i="4" s="1"/>
  <c r="M23" i="4"/>
  <c r="N23" i="4" s="1"/>
  <c r="M24" i="4"/>
  <c r="N24" i="4" s="1"/>
  <c r="M25" i="4"/>
  <c r="N25" i="4" s="1"/>
  <c r="M30" i="4"/>
  <c r="N30" i="4" s="1"/>
  <c r="M31" i="4"/>
  <c r="N31" i="4" s="1"/>
  <c r="M32" i="4"/>
  <c r="N32" i="4" s="1"/>
  <c r="M33" i="4"/>
  <c r="N33" i="4" s="1"/>
  <c r="M37" i="4"/>
  <c r="N37" i="4" s="1"/>
  <c r="M38" i="4"/>
  <c r="N38" i="4" s="1"/>
  <c r="M41" i="4"/>
  <c r="N41" i="4" s="1"/>
  <c r="M44" i="4"/>
  <c r="N44" i="4" s="1"/>
  <c r="M45" i="4"/>
  <c r="N45" i="4" s="1"/>
  <c r="M54" i="4"/>
  <c r="N54" i="4" s="1"/>
  <c r="M55" i="4"/>
  <c r="N55" i="4" s="1"/>
  <c r="M57" i="4"/>
  <c r="N57" i="4" s="1"/>
  <c r="M59" i="4"/>
  <c r="N59" i="4" s="1"/>
  <c r="M60" i="4"/>
  <c r="N60" i="4" s="1"/>
  <c r="M63" i="4"/>
  <c r="N63" i="4" s="1"/>
  <c r="M66" i="4"/>
  <c r="N66" i="4" s="1"/>
  <c r="M67" i="4"/>
  <c r="N67" i="4" s="1"/>
  <c r="M68" i="4"/>
  <c r="N68" i="4" s="1"/>
  <c r="M69" i="4"/>
  <c r="N69" i="4" s="1"/>
  <c r="M72" i="4"/>
  <c r="N72" i="4" s="1"/>
  <c r="M74" i="4"/>
  <c r="N74" i="4" s="1"/>
  <c r="M75" i="4"/>
  <c r="N75" i="4" s="1"/>
  <c r="M76" i="4"/>
  <c r="N76" i="4" s="1"/>
  <c r="M77" i="4"/>
  <c r="N77" i="4" s="1"/>
  <c r="M80" i="4"/>
  <c r="N80" i="4" s="1"/>
  <c r="M83" i="4"/>
  <c r="N83" i="4" s="1"/>
  <c r="M84" i="4"/>
  <c r="N84" i="4" s="1"/>
  <c r="M85" i="4"/>
  <c r="N85" i="4" s="1"/>
  <c r="M86" i="4"/>
  <c r="N86" i="4" s="1"/>
  <c r="M88" i="4"/>
  <c r="N88" i="4" s="1"/>
  <c r="M89" i="4"/>
  <c r="N89" i="4" s="1"/>
  <c r="M90" i="4"/>
  <c r="N90" i="4" s="1"/>
  <c r="M91" i="4"/>
  <c r="N91" i="4" s="1"/>
  <c r="M97" i="4"/>
  <c r="N97" i="4" s="1"/>
  <c r="M98" i="4"/>
  <c r="N98" i="4" s="1"/>
  <c r="M99" i="4"/>
  <c r="N99" i="4" s="1"/>
  <c r="M100" i="4"/>
  <c r="N100" i="4" s="1"/>
  <c r="M106" i="4"/>
  <c r="N106" i="4" s="1"/>
  <c r="M107" i="4"/>
  <c r="N107" i="4" s="1"/>
  <c r="M108" i="4"/>
  <c r="N108" i="4" s="1"/>
  <c r="M109" i="4"/>
  <c r="N109" i="4" s="1"/>
  <c r="M110" i="4"/>
  <c r="N110" i="4" s="1"/>
  <c r="M111" i="4"/>
  <c r="N111" i="4" s="1"/>
  <c r="M112" i="4"/>
  <c r="N112" i="4" s="1"/>
  <c r="M113" i="4"/>
  <c r="N113" i="4" s="1"/>
  <c r="M114" i="4"/>
  <c r="N114" i="4" s="1"/>
  <c r="L8" i="4"/>
  <c r="L9" i="4"/>
  <c r="L10" i="4"/>
  <c r="L15" i="4"/>
  <c r="L16" i="4"/>
  <c r="L17" i="4"/>
  <c r="L18" i="4"/>
  <c r="L22" i="4"/>
  <c r="L23" i="4"/>
  <c r="L24" i="4"/>
  <c r="L25" i="4"/>
  <c r="L30" i="4"/>
  <c r="L31" i="4"/>
  <c r="L32" i="4"/>
  <c r="L33" i="4"/>
  <c r="L38" i="4"/>
  <c r="L41" i="4"/>
  <c r="L42" i="4"/>
  <c r="L44" i="4"/>
  <c r="L46" i="4"/>
  <c r="L54" i="4"/>
  <c r="L55" i="4"/>
  <c r="L56" i="4"/>
  <c r="L57" i="4"/>
  <c r="L59" i="4"/>
  <c r="L60" i="4"/>
  <c r="L63" i="4"/>
  <c r="L66" i="4"/>
  <c r="L68" i="4"/>
  <c r="L69" i="4"/>
  <c r="L70" i="4"/>
  <c r="L71" i="4"/>
  <c r="L72" i="4"/>
  <c r="L73" i="4"/>
  <c r="L74" i="4"/>
  <c r="L75" i="4"/>
  <c r="L76" i="4"/>
  <c r="L77" i="4"/>
  <c r="L78" i="4"/>
  <c r="L80" i="4"/>
  <c r="L82" i="4"/>
  <c r="L83" i="4"/>
  <c r="L84" i="4"/>
  <c r="L85" i="4"/>
  <c r="L86" i="4"/>
  <c r="L88" i="4"/>
  <c r="L89" i="4"/>
  <c r="L90" i="4"/>
  <c r="L91" i="4"/>
  <c r="L93" i="4"/>
  <c r="L94" i="4"/>
  <c r="L95" i="4"/>
  <c r="L96" i="4"/>
  <c r="L97" i="4"/>
  <c r="L98" i="4"/>
  <c r="L99" i="4"/>
  <c r="L100" i="4"/>
  <c r="L102" i="4"/>
  <c r="L103" i="4"/>
  <c r="L105" i="4"/>
  <c r="L106" i="4"/>
  <c r="L107" i="4"/>
  <c r="L108" i="4"/>
  <c r="L109" i="4"/>
  <c r="L110" i="4"/>
  <c r="L111" i="4"/>
  <c r="L112" i="4"/>
  <c r="L113" i="4"/>
  <c r="L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 l="1"/>
  <c r="L115" i="4"/>
  <c r="M115" i="4"/>
  <c r="N115" i="4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</calcChain>
</file>

<file path=xl/sharedStrings.xml><?xml version="1.0" encoding="utf-8"?>
<sst xmlns="http://schemas.openxmlformats.org/spreadsheetml/2006/main" count="457" uniqueCount="234">
  <si>
    <t>Cod Cpv</t>
  </si>
  <si>
    <t>33140000-3</t>
  </si>
  <si>
    <t>DISCURI ANTIBIOGRAMA NORFLOXACIN</t>
  </si>
  <si>
    <t>Denumire produs</t>
  </si>
  <si>
    <t>Nr.lot</t>
  </si>
  <si>
    <t>UM</t>
  </si>
  <si>
    <t>buc</t>
  </si>
  <si>
    <t>Valoare in lei fara TVA</t>
  </si>
  <si>
    <t>Cantitate minima AC</t>
  </si>
  <si>
    <t>De 30 mcg, 50 disc/cartus cu termen de valabilitate de cel putin 1 an</t>
  </si>
  <si>
    <t>De 10 mcg, 50 disc/cartus cu termen de valabilitate de cel putin 1 an</t>
  </si>
  <si>
    <t>De 30 mcg(20/10 mcg), 50 disc/cartus cu termen de valabilitate de cel putin 1 an</t>
  </si>
  <si>
    <t>De 0.05 mcg, 50disc/cartus cu termen de valabilitate de cel putin 1 an</t>
  </si>
  <si>
    <t>Biseptol(cotrimoxazole)-sulpha/trimethoprim-25 mcg) de 25 mcg, 50 disc/cartus cu termen de valabilitate de cel putin 1 an</t>
  </si>
  <si>
    <t>De 5 mcg, 50 disc/cartus cu termen de valabilitate de cel putin 1 an</t>
  </si>
  <si>
    <t>De 15 mcg, 50 disc/cartus cu termen de valabilitate de cel putin 1 an</t>
  </si>
  <si>
    <t>De 2 mcg, 50 disc/cartus cu termen de valabilitate de cel putin 1 an</t>
  </si>
  <si>
    <t>De 120 mcg, 50 disc/cartus cu termen de valabilitate de cel putin 1 an</t>
  </si>
  <si>
    <t>De 5mcg, 50 disc/cartus cu termen de valabilitate de cel putin 1 an</t>
  </si>
  <si>
    <t>De 10 unitati, 50 disc/cartus cu termen de valabilitate de cel putin 1 an</t>
  </si>
  <si>
    <t>De 30 mcg,50 disc/cartus cu termen de valabilitate de cel putin 1 an</t>
  </si>
  <si>
    <t>50 disc/cartus cu termen de valabilitate de cel putin 1 an</t>
  </si>
  <si>
    <t>De 50 mcg sau 200 mcg, 50 disc/cartus cu termen de valabilitate de cel putin 1 an</t>
  </si>
  <si>
    <t>Compatibili cu aparat Mindray BS-200,sa fie dintr-un plastic de calitate, fara deformari sau striatii</t>
  </si>
  <si>
    <t>setul sa conțina 6 ventuze si  4 cleme de culoare diferită (rosu, negru, galben, verde)</t>
  </si>
  <si>
    <t>Set canula care sa cuprinda canula rectala de unica folosinta, cu  gaura in varf (pentru clisma), tub pentru conectare la canula si recipient de unica folosinta pentru solutia de clisma</t>
  </si>
  <si>
    <t xml:space="preserve">peroxid de hidrogen - solutie diluata, flacon de 200 ml </t>
  </si>
  <si>
    <t>pungi de dren, ambalate individual, cu sistem de evacuare, sterile cu termen de valabilitate cel putin 1 an de la data achizitiei</t>
  </si>
  <si>
    <t>Diametru 30 mmm , de unică folosință, din carton cu termen de valabilitate cel putin 1 an de la data achizitiei</t>
  </si>
  <si>
    <t>Burete igienic medical cu săpun dermatologic ph 5,5, de unică folosință. Dimensiune de 14cmx2,5cm</t>
  </si>
  <si>
    <t>ac steril pentru recoltare sânge prin sistem vacutainer G21</t>
  </si>
  <si>
    <t>ACE SERINGA G30(0.30*13mm)</t>
  </si>
  <si>
    <t>aces sterile, (0.8*40), ambalate individual</t>
  </si>
  <si>
    <t>aces sterile, (1.20*40mm), ambalate individual</t>
  </si>
  <si>
    <t>aces sterile,(0.6*32), ambalate individual</t>
  </si>
  <si>
    <t>spatulă linguală din lemn, sterilă, ambalată individual</t>
  </si>
  <si>
    <t>de 10 cm X 4,5M, compoziție 65% bumbac și 35%latex</t>
  </si>
  <si>
    <t>umidificator steril preumplut de 340ml cu adaptor</t>
  </si>
  <si>
    <t>material impermeabil, steril, 75/90cm, ambalat individual</t>
  </si>
  <si>
    <t xml:space="preserve">sondă nazală pentru administrarea oxigenului ambalată inndividual </t>
  </si>
  <si>
    <t>cateter venos central cu 4 lumen, proximal = 18 Ga medial 2= 18Ga distal=16 Ga și medial 1=14 Ga trusa de CVC conține cateter 8,5 PX20 cm, chid 0,81 mm/60cm cu un capăt în J, introducător 18Ga, seringă Luer 5ml, dilatator 3mm/10,2 cm, 2 sisteme de prindere a cateterului</t>
  </si>
  <si>
    <t>Rolă cu perforație din strat absorbant de celuloză și film impermeabil din polietilenă</t>
  </si>
  <si>
    <t>steril, ambalat individual, NEEDEL FREE</t>
  </si>
  <si>
    <t>de uz medical, butelie de 37,5 Kg</t>
  </si>
  <si>
    <t>Electrozi  multifuncționali cu conector pentru defibrilare Nihon- TEK model F7955, ambalați individuali</t>
  </si>
  <si>
    <t>ELECTROZI EKG MONITORIZARE de unică folosință, adulți, 40X36mm. Termen de expirare minim 1 an de la data achizitiei</t>
  </si>
  <si>
    <t>FESI 10/20 cm , densitate min 24g/mp, margini nedesirabile</t>
  </si>
  <si>
    <t>FESI 10/15 cm ,densitate min24g/mp, margini nedesirabile</t>
  </si>
  <si>
    <t>FILTRU ANTIBACTERIAN ANTIVIRALcompatibil cu DRAGER (HME TIP TWISTAR 55), SISTEM RESPIRATOR, SCHIMBĂTOR DE CĂLDURĂ ȘI UMEZEALĂ, AMBALAT INDIVIDUAL, STERIL</t>
  </si>
  <si>
    <t>soluție enterală cu fibre orală completă din punct de vedere nutrițional de diferite arome</t>
  </si>
  <si>
    <t>soluție enterală cu proteine orală completă din punct de vedere nutrițional de diferite arome</t>
  </si>
  <si>
    <t>gel pentru ecografie</t>
  </si>
  <si>
    <t>GEL PENTRU EKG</t>
  </si>
  <si>
    <t xml:space="preserve">halat chirurgical steril din nețesut și polipropilenă cu barieră laminată, ambalat individual </t>
  </si>
  <si>
    <t>sistem de recoltare sânge vacum</t>
  </si>
  <si>
    <t>pentru sterilizarea cu abur la temp 134 grade celsius 3,5 minute</t>
  </si>
  <si>
    <t>mască pentru administrarea oxigenului 10- 15L/min</t>
  </si>
  <si>
    <t>mască pentru efectuarea de aerosoli, ambalată individual, 10-15L/min</t>
  </si>
  <si>
    <t>plus 5µm, albastru, steril, ambalate individual</t>
  </si>
  <si>
    <t>Plasture adeziv elastic din material netesut cu corp absorbant - steril</t>
  </si>
  <si>
    <t>Plasture adeziv elastic din material netesut cu corp absorbant - steril, cu zonă transparentă pentru vizualizarea locului de inserție a branulei,  antiseptic, hipoalergic</t>
  </si>
  <si>
    <t>autoadeziv, formă ovală din nețesut alb, elastic, 6,5 cmX9,5 cm</t>
  </si>
  <si>
    <t>plasă chirurgicală din polipropilenă, sterilă neabsorbabilă din material împletit monofilament din polipropilenă 30/30</t>
  </si>
  <si>
    <t>plasă chirurgicală din polipropilenă, sterilă neabsorbabilă din material împletit monofilament din polipropilenă 10/15</t>
  </si>
  <si>
    <t>ploscă din material plastic cu capac cu gradație până la 1 L</t>
  </si>
  <si>
    <t>sistem de 1 piesă, sac de evacuare pliabil pentru debite mari, cu flanșă de 25 mm, cu evacuare cu clemă Rollup integrată cu protector cutanat formă plată</t>
  </si>
  <si>
    <t>pungi ambalate individual, cu robinet de evacuare și cu gradație până la 2 L</t>
  </si>
  <si>
    <t xml:space="preserve">robinet cu 3 căi rezistent la lipide </t>
  </si>
  <si>
    <t>Cu supraață uscată cu elastice împotriva scurgerii cu indicatori de umiditate și benzi de fixare reglabilă</t>
  </si>
  <si>
    <t>tub aspirate 250 cm prevăzut cu canilă, steril, ambalat individual</t>
  </si>
  <si>
    <t>sonde pentru intubație orofaringiană, sterile, ambalate individual, de diferite NR</t>
  </si>
  <si>
    <t>sondă de aspirație cu valvă de control, sterilă, ambalată individual, nonpirogenică, nr 10-16</t>
  </si>
  <si>
    <t>sonde FLEXOMETALICE pentru intubație orofaringiană, sterile, prevăzute cu mandren,ambalate individual, diferite mărimi</t>
  </si>
  <si>
    <t>sondă gastrică, sterilă, 125 cm, nr 12-16</t>
  </si>
  <si>
    <t>cateter standard Foley cu 2 căi din latex cu balonaș 100% siliconate, nr 12-18</t>
  </si>
  <si>
    <t>teste determinare glicemie pentru aparat Pallab</t>
  </si>
  <si>
    <t>VATA HIDROFILA 200GR.</t>
  </si>
  <si>
    <t>Produs din bumbac la 200 gr</t>
  </si>
  <si>
    <t>plasture de fixare a pansamentelor, canulelor, cateterelor, din material nețesut, elastic, adeziv-hipoalergenic, prevăzut cu hârtie siliconată de susținere, pretăiată, 20X10M</t>
  </si>
  <si>
    <t>Tub dren ventral 50cm cu orificiu de drenaj steril-valabilitate min.1 an,ambalat individual</t>
  </si>
  <si>
    <t>anse sterile bacteriologie, calibrate de 1 microlitri, cu termen de valabilitate cat mai indelungat( cel putin 1 an)</t>
  </si>
  <si>
    <t xml:space="preserve">ROLĂ de hartie pentru aparat EKG Comen 1200B </t>
  </si>
  <si>
    <t xml:space="preserve">Sistem aspiratie cu burduf pentru vacuum, cu capac recipientul de colectare să fie de 250-500 ml, steril </t>
  </si>
  <si>
    <t>Cantitate minima CS</t>
  </si>
  <si>
    <t>Cantitate maxima CS</t>
  </si>
  <si>
    <t>ULEI PARAFINA STERIL *100ML</t>
  </si>
  <si>
    <t>Fir de sutura poliamida Multifilament neresorbabil, L: 400cm Cutie cu 12 fire(2, 1, 0, 2/0, 3/0, 4/0)</t>
  </si>
  <si>
    <t>Rolă plată de sterilizare din o parte hărtie iar o parte film transparent, cu 1 indicator pe proces abur, 12 µ m poliester cu 40 µ m polipropilenă, 10 cm X200 m</t>
  </si>
  <si>
    <t>tub cu dimensiunea de Ø 2 X Ø 1,2 mm, lungimea tubului 200 cm</t>
  </si>
  <si>
    <t>banda indicatoare(eticheta dubluadeziva)pentru sterilizare la abur, rola 500 buc/rola</t>
  </si>
  <si>
    <t>mănușile nitrilice să fie însoțite de certificat ISO 374-5:2016 cu nivelul 5  de protecție împotriva bacteriilor, fungilor și virusurilor , fără latex(marimi S,M si L)</t>
  </si>
  <si>
    <t>BRANULE G 18 (verzi) - canulă cu port injectare și aripioare 1,3/45mm, 95ml/min ambalat steril; BRANULE 20G (roz)-canulă cu port injectare și aripioare 1,1/32mm, 60ml/min ambalat steril; BRANULE G 22( albastre)-canulă cu port injectare și aripioare 0,9/25mm, 36ml/min ambalat steril</t>
  </si>
  <si>
    <t>fir sintetic, monofilament, nonabsorbabil, cu ac atașat, steril, ambalat individual(0, 2/0, 3/0, 4/0, 5/0, 6/0)</t>
  </si>
  <si>
    <t>fir sutură neresorbabil, matase silk, steril, ambalat individual( AC TRIUNGHIULAR 0-30mm,  2/0 AC TRIUNGHIULAR 26 mm, 3/0 AC TRIUNGHIULAR 25mm, 3/0 AC TRIUNGHIULAR 36MM,4/0 AC TRIUNGHIULAR 20mm, 0 AC ROTUND 30mm, 2/0 AC ROTUND 26 mm, 3/0 AC ROTUND 25mm,  4/0 AC ROTUND, 20 mm</t>
  </si>
  <si>
    <t>Specificatii Tehnice</t>
  </si>
  <si>
    <t>Creion electrocauter steril de unica folosință cu 2 butoane, ambalat individualmânere cu comandă manuală</t>
  </si>
  <si>
    <t>Electrozi  multifuncționali compatibili cu aparatul SAVER-ONE seria SAV – C0846, pentru defibrilare automată, ambalați individuali cu termen de expirare de minim 2 ani de la data achiziției</t>
  </si>
  <si>
    <t>Pentru badijonari bucale,antifungic</t>
  </si>
  <si>
    <r>
      <t>MĂNUȘI CHIRURGICALE nr.6,5, 7 8- DIN LATEX PUDRATE, STERILE</t>
    </r>
    <r>
      <rPr>
        <sz val="10"/>
        <color rgb="FF000000"/>
        <rFont val="Arial"/>
        <family val="2"/>
      </rPr>
      <t xml:space="preserve">, AMBALATE INDIVIDUAL, nivel 0 la Diethylamine, nivel 4 la hidroxide de NA 40 %, nivel 1 Acid sulfuric 96%, nivel 6 Clorhexidină 4%, nivel 6 la Glutaraldehidă 2,4 %, nivel 6 la Formaldehidă 37%, nivel 6 la H2O2 3% , </t>
    </r>
    <r>
      <rPr>
        <b/>
        <sz val="10"/>
        <color rgb="FF000000"/>
        <rFont val="Arial"/>
        <family val="2"/>
      </rPr>
      <t>MĂNUȘI CHIRURGICALE nr.6 DIN LATEX NEPUDRATE, STERILE,</t>
    </r>
    <r>
      <rPr>
        <sz val="10"/>
        <color rgb="FF000000"/>
        <rFont val="Arial"/>
        <family val="2"/>
      </rPr>
      <t xml:space="preserve"> AMBALATE INDIVIDUAL, nivel 0 la Diethylamine, nivel 4 la hidroxide de NA 40 %, nivel 1 Acid sulfuric 96%, nivel 6 Clorhexidină 4%, nivel 6 la Glutaraldehidă 2,4 %, nivel 6 la Formaldehidă 37%, nivel 6 la H2O2 3% </t>
    </r>
  </si>
  <si>
    <t>se prezintă sub forma unei comprese care conține substanță de impregnare cu  parafină, ambalat individual, steril</t>
  </si>
  <si>
    <t>se prezintă sub forma unei comprese care conține substanță de impregnare cu  particule hidrocoloide dispersate intr-o bază grasă, ambalat individual, steril</t>
  </si>
  <si>
    <t>Bandă indicatoare autoadezivă pentru sterilizare la autoclav virează din alb în negru, rolă de 19 mm X50 m, cu termen de valabilitate de cel putin un an</t>
  </si>
  <si>
    <t>Rezistente la caldura extrema, izolatie termica interioara, sa reziste la temperaturi de pana la 350°C , cusute cu fir de kevlar ,  rezistenta foarte buna la caldura si flacara astfel incat cusaturile sa nu se desfaca,  palme intarite pentru a proteja mainile atunci cand se lucreaza cu obiecte ascutite</t>
  </si>
  <si>
    <t>sterile,28G,</t>
  </si>
  <si>
    <t>CLIPURI TITAN MEDIUM LARGE ambalate individual, sterile/BUCATA</t>
  </si>
  <si>
    <t>fir de sutura chirurgicală din poliester multifilament, impletit, neresorbabil, verde, steril. Lungime fir 75-100cm/BUCATA</t>
  </si>
  <si>
    <t>fir împletit, nonabsorbabil, cu ac atașat, steril, ambalat individual,ac triunghi ,ac rotond</t>
  </si>
  <si>
    <r>
      <t xml:space="preserve">Steril ambalat individual, </t>
    </r>
    <r>
      <rPr>
        <sz val="10"/>
        <color rgb="FFFF0000"/>
        <rFont val="Arial"/>
        <family val="2"/>
      </rPr>
      <t>cu vârf tip Quincke</t>
    </r>
    <r>
      <rPr>
        <sz val="10"/>
        <color rgb="FF000000"/>
        <rFont val="Arial"/>
        <family val="2"/>
      </rPr>
      <t>, cu introducător 26G X 90 mm și 20 Gx 34 mm cu termen de valabilitate cel putin 1 an de la data achizitiei</t>
    </r>
  </si>
  <si>
    <t>BULION NUTRITIV tub 7 ml</t>
  </si>
  <si>
    <t>BULION SELENIT tub 7 ml</t>
  </si>
  <si>
    <t>CUVETE SI BILE METALICE - 800 BUC/SET</t>
  </si>
  <si>
    <t>COMPRESE NESTERILE DIN TIFON CU FIR RX 10 x 10 cm - 16 PLIURI</t>
  </si>
  <si>
    <t>COMPRESE STERILE 10X10 CM /12 PLIURI</t>
  </si>
  <si>
    <t>FESE TIFON 20 cm x 10 m</t>
  </si>
  <si>
    <t>EPRUBETE CONICE SUMAR URINA 10 ML</t>
  </si>
  <si>
    <t>FORMOL 37% 1l</t>
  </si>
  <si>
    <t>LAMA MICROSCOP 76X26 MM CU CAPAT MATUIT</t>
  </si>
  <si>
    <t>LAMELE MICROSCOP 22X22 MM</t>
  </si>
  <si>
    <t>Recipient plastic 250 ml</t>
  </si>
  <si>
    <t>Teste Bowie Dick</t>
  </si>
  <si>
    <t>Vacutainer hematologie 2ml</t>
  </si>
  <si>
    <t>Vacutainer VSH 1.6 ml</t>
  </si>
  <si>
    <t>Varfuri albastre</t>
  </si>
  <si>
    <t>Fir sutura resorbabil  nr. 0 cu ac ½ rotund</t>
  </si>
  <si>
    <t>Fir sutura resorbabil nr.  2/0 cu ac ½ rotund</t>
  </si>
  <si>
    <t>Fir sutura resorbabil nr.  3/0 cu ac ½ rotund</t>
  </si>
  <si>
    <t>Fir sutura resorbabil nr.  4/0 cu ac ½ rotund</t>
  </si>
  <si>
    <t>PIPE GUEDEL  nr.4; nr.5; nr.6</t>
  </si>
  <si>
    <t>DISCURI ANTIBIOGRAMA IMIPENEM</t>
  </si>
  <si>
    <t>DISCURI ANTIBIOGRAMA NITROFURANTOIN</t>
  </si>
  <si>
    <t>DISCURI ANTIBIOGRAMA OPTOCHIM</t>
  </si>
  <si>
    <t>DISCURI ANTIBIOGRAMA ERTAPENEM</t>
  </si>
  <si>
    <t>DISCURI ANTIBIOGRAMA MEROPENEM</t>
  </si>
  <si>
    <t>ALEZA ABSORBANTA  CU PROTECTIE  PENTRU PACIENT SI IZOLAREA GERMENILOR 40 x 60 cm</t>
  </si>
  <si>
    <t>MEDIU MILF (TUB) 7 ml</t>
  </si>
  <si>
    <t>MEDIU TSI tub 7 ml</t>
  </si>
  <si>
    <t>PLACI CU GELOZA SANGE COLUMBIA AGAR</t>
  </si>
  <si>
    <t>PLACI CU MEDIU HEKTOEN-ENTERIC</t>
  </si>
  <si>
    <t>PLACI CU MEDIU MULLER-HINTON</t>
  </si>
  <si>
    <t>PLACI CU MEDIU SABOURAUD CU CLORAMFENICOL SI GENTAMICINA</t>
  </si>
  <si>
    <t>PLACI CU MEDIU URISELECT 4</t>
  </si>
  <si>
    <t>ALCOOL SANITAR 500 ml</t>
  </si>
  <si>
    <t>SERINGA INSULINA CU AC detasabil -1 ml</t>
  </si>
  <si>
    <t>FESE TIFON 10cm X 10m 40gr</t>
  </si>
  <si>
    <t>ACE INSULINA TIP PEN DIFERITE MĂRIMI</t>
  </si>
  <si>
    <t>BANDAJE TUBULARE ELASTICE PENTRU FIXAREA PANSAMENTELOR - CAP</t>
  </si>
  <si>
    <t>BANDAJE TUBULARE ELASTICE PENTRU FIXAREA PANSAMENTELOR - MEMBRE SUPERIOARE</t>
  </si>
  <si>
    <t>BAZIN  DE SPALARE PACIENTI DE UNICA FOLOSINTA</t>
  </si>
  <si>
    <t>ROLA PLATA STERILIZARE ABUR  300 MM X 200 M</t>
  </si>
  <si>
    <t>LEUCOPLAST MATASE ROLA 5cm x 5m</t>
  </si>
  <si>
    <t>MASCA CHIRURGICALA</t>
  </si>
  <si>
    <t>ACOPERITORI PANTOFI</t>
  </si>
  <si>
    <t>Circuit anestezie adult tub extensibil 1,8M</t>
  </si>
  <si>
    <t>COMPRESE abdominale nesterile 40 x 40 cm ( lavete chirurgicale) tivite</t>
  </si>
  <si>
    <t>Folie izoterma pentru arsi (supravietuire) 160 x 210 cm</t>
  </si>
  <si>
    <t>Set universal de camp operator</t>
  </si>
  <si>
    <t>ALEZA ABSORBANTA  CU PROTECTIE  PENTRU PACIENT SI IZOLAREA GERMENILOR 90 cm x 180 cm</t>
  </si>
  <si>
    <t>PUNGI DE DREN 600ML</t>
  </si>
  <si>
    <t>ELECTROD NEUTRAL DE UNICA FOLOSINTA</t>
  </si>
  <si>
    <t>Aprob,</t>
  </si>
  <si>
    <t>Întocmit,</t>
  </si>
  <si>
    <t>Avizat,</t>
  </si>
  <si>
    <t>Verificat,</t>
  </si>
  <si>
    <t>Placute cu godeuri pentru determinari grupe</t>
  </si>
  <si>
    <t>SPRAY ARSURI</t>
  </si>
  <si>
    <t>SACI PENTRU TRANSPORT CADAVRE CU FERMOAR SI MANERE LATERALE</t>
  </si>
  <si>
    <t>BURETE IGIENIC MEDICAL CU SAPUN</t>
  </si>
  <si>
    <t>DISCURI ANTIBIOGRAMA AMIKACIN</t>
  </si>
  <si>
    <t>DISCURI ANTIBIOGRAMA AMPICILINA</t>
  </si>
  <si>
    <t>DISCURI ANTIBIOGRAMA BACITRACINA</t>
  </si>
  <si>
    <t>DISCURI ANTIBIOGRAMA CIPROFLOXACIN</t>
  </si>
  <si>
    <t>DISCURI OXIDAZA</t>
  </si>
  <si>
    <t>GLICERINA BORAXATA CU NISTATIN</t>
  </si>
  <si>
    <t>INDICATORI INTEGRATOR CHIMICI CLASA 5</t>
  </si>
  <si>
    <t>SEGMENTI ANALIZOR BIOCHIMIE COMPATIBIL CU APARAT MINDRAY BS-200</t>
  </si>
  <si>
    <t>SISTEM DE ASPIRATIE CU BURDUF 200 ML FARA TROCAR</t>
  </si>
  <si>
    <t>SONDE Tiemann</t>
  </si>
  <si>
    <t>Capsula Demicap 0,2 µ microni</t>
  </si>
  <si>
    <t>RIVANOL 1 ‰  200 ML</t>
  </si>
  <si>
    <t>HARTIE CREP STERILIZARE 600 X 600 MM (set 500 buc)</t>
  </si>
  <si>
    <t>BURETE HEMOSTATIC  GELATINA STERIL 80X30 mm</t>
  </si>
  <si>
    <t>ANSE STERILE CALIBRATE BACTERIOLOGIE DE 10 µl MICROLITRI</t>
  </si>
  <si>
    <t>ANSE STERILE CALIBRATE BACTERIOLOGIE DE 1 µl MICROLITRI</t>
  </si>
  <si>
    <t>BANDELETE ACCU CHECK COMPATIBILE CU APARATUL ACCU CHECK</t>
  </si>
  <si>
    <t>SET</t>
  </si>
  <si>
    <t>TUB EPPENDORF CU CAPAC 2 ML</t>
  </si>
  <si>
    <t>Recipient steril urina 60 ML</t>
  </si>
  <si>
    <t>SERINGA 50 ML CU AC G18</t>
  </si>
  <si>
    <t>Set coloratie Gram (4x250ml)</t>
  </si>
  <si>
    <t>Set coloratie May Grunwald - Giemsa  2x1000 ML</t>
  </si>
  <si>
    <t>trusa</t>
  </si>
  <si>
    <t> CARD TESTARE GAZE IN SANGE PT APARAT EPOC</t>
  </si>
  <si>
    <t>cartus</t>
  </si>
  <si>
    <t>VACUTAINER COAGULARE 2 ml</t>
  </si>
  <si>
    <t>SERINGA 10 ML CU AC</t>
  </si>
  <si>
    <t>SERINGA 2 ML CU AC</t>
  </si>
  <si>
    <t>SERINGA 5 ML CU AC</t>
  </si>
  <si>
    <t>Mediu Simmons cu citrat - tub x 7ml</t>
  </si>
  <si>
    <t>PLACI MEDIU MANITOL (CHAPMAN)</t>
  </si>
  <si>
    <t xml:space="preserve">HUSA PROTECTIE CABLU LAPAROSCOP 14 X 250 cm </t>
  </si>
  <si>
    <t>COPRORECOLTOARE sterile 20ml</t>
  </si>
  <si>
    <t>MASCA LARINGIANA ADULTI I-GEL MARIMEA 3 , 4 , 5</t>
  </si>
  <si>
    <t>PANSAMENT ADEZIV TRANSPARENT CU STRAT INTEGRAT DE GEL CARE CONTINE 2% GLUCONAT DE CLORHEXIDINA 10 x 12 cm</t>
  </si>
  <si>
    <t>PLASTURI ARSURI 10 cm x 10 cm</t>
  </si>
  <si>
    <t>ACE 1,2 mm / 40 mm luer (pt. seringi 50ml)</t>
  </si>
  <si>
    <t xml:space="preserve">ACE SPINALE CU AC INTRODUCATOR </t>
  </si>
  <si>
    <t>FILTRU ANTIBACTERIAN ANTIVIRAL COMPATIBIL CU DRAGER (HME TIP TWISTAR 55)</t>
  </si>
  <si>
    <t>SERINGA 100 ml tip GUYON</t>
  </si>
  <si>
    <t>TUB EXTENSIE PENTRU SERINGA AUTOMATA / PERFUZIE  200 cm, DIMENSIUNE DE Ø2X 1,2 MM</t>
  </si>
  <si>
    <t>Sistem aspiratie cu burduf 200 ml si tub dren cu trocar</t>
  </si>
  <si>
    <t>Ace / lancete glicemie</t>
  </si>
  <si>
    <t>Standard nefelometric cu sulfat de bariu Mc Farland 0.5</t>
  </si>
  <si>
    <t xml:space="preserve">Vaselina alba de uz medical 100 g </t>
  </si>
  <si>
    <t>Bila Esculina Agar - tub 7 ml</t>
  </si>
  <si>
    <t>MANUSI PROTECTIE TEMPERATURI INALTE</t>
  </si>
  <si>
    <t>perechi</t>
  </si>
  <si>
    <t>HARTIE TERMOSENSIBILA / TERMICA 57 MM</t>
  </si>
  <si>
    <t>SONDE NASO GASTRICE DUODENALE</t>
  </si>
  <si>
    <t>BARBOTOARE CU APA STERILA  PT UMIDIFICARE 350 ml</t>
  </si>
  <si>
    <t>HALAT CHIRURGICAL STERIL RANFORSAT</t>
  </si>
  <si>
    <t>SERINGA 20 ML CU AC</t>
  </si>
  <si>
    <t>Cantitate maxima AC</t>
  </si>
  <si>
    <r>
      <t xml:space="preserve">Anexa  la caietul de sarcini privind cantitățile și valoarea garanției de participare - Procedură achiziție publică  -  </t>
    </r>
    <r>
      <rPr>
        <b/>
        <sz val="15"/>
        <rFont val="Arial"/>
        <family val="2"/>
      </rPr>
      <t xml:space="preserve">Materiale sanitare 2026-2027 </t>
    </r>
    <r>
      <rPr>
        <sz val="15"/>
        <rFont val="Arial"/>
        <family val="2"/>
      </rPr>
      <t xml:space="preserve">- Acord cadru pentru 12 luni  </t>
    </r>
  </si>
  <si>
    <r>
      <rPr>
        <b/>
        <sz val="15"/>
        <color theme="1"/>
        <rFont val="Arial"/>
        <family val="2"/>
      </rPr>
      <t>scms. dr.</t>
    </r>
    <r>
      <rPr>
        <sz val="15"/>
        <color theme="1"/>
        <rFont val="Arial"/>
        <family val="2"/>
      </rPr>
      <t xml:space="preserve"> Ana Maria CULAI</t>
    </r>
  </si>
  <si>
    <r>
      <t xml:space="preserve">Director - </t>
    </r>
    <r>
      <rPr>
        <sz val="15"/>
        <color theme="1"/>
        <rFont val="Arial"/>
        <family val="2"/>
      </rPr>
      <t>Penitenciarul Spital Dej</t>
    </r>
  </si>
  <si>
    <r>
      <rPr>
        <b/>
        <sz val="15"/>
        <color theme="1"/>
        <rFont val="Arial"/>
        <family val="2"/>
      </rPr>
      <t>insp. pr.</t>
    </r>
    <r>
      <rPr>
        <sz val="15"/>
        <color theme="1"/>
        <rFont val="Arial"/>
        <family val="2"/>
      </rPr>
      <t xml:space="preserve"> Adrian ITU - </t>
    </r>
    <r>
      <rPr>
        <b/>
        <sz val="15"/>
        <color theme="1"/>
        <rFont val="Arial"/>
        <family val="2"/>
      </rPr>
      <t>Ofițer Achiziții</t>
    </r>
  </si>
  <si>
    <r>
      <rPr>
        <b/>
        <sz val="15"/>
        <rFont val="Arial"/>
        <family val="2"/>
      </rPr>
      <t>insp.</t>
    </r>
    <r>
      <rPr>
        <sz val="15"/>
        <rFont val="Arial"/>
        <family val="2"/>
      </rPr>
      <t xml:space="preserve"> Cristina TOMOIAGĂ - </t>
    </r>
    <r>
      <rPr>
        <b/>
        <sz val="15"/>
        <rFont val="Arial"/>
        <family val="2"/>
      </rPr>
      <t>Șef dep. ec. - adm.</t>
    </r>
  </si>
  <si>
    <r>
      <t xml:space="preserve">dr. Simona BITLAN - </t>
    </r>
    <r>
      <rPr>
        <b/>
        <sz val="15"/>
        <rFont val="Arial"/>
        <family val="2"/>
      </rPr>
      <t>Director Medical</t>
    </r>
  </si>
  <si>
    <t>Preț estimat/UM</t>
  </si>
  <si>
    <t>Valoare minima AC</t>
  </si>
  <si>
    <t>Valoare maxima AC</t>
  </si>
  <si>
    <t>Valoare minima CS</t>
  </si>
  <si>
    <t>Valoare maxima CS</t>
  </si>
  <si>
    <t>Valoare garanție de participare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</si>
</sst>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5" borderId="0" xfId="0" applyFont="1" applyFill="1"/>
    <xf numFmtId="0" fontId="4" fillId="0" borderId="0" xfId="0" applyFont="1"/>
    <xf numFmtId="0" fontId="4" fillId="4" borderId="0" xfId="0" applyFont="1" applyFill="1"/>
    <xf numFmtId="0" fontId="4" fillId="0" borderId="0" xfId="0" applyFont="1" applyFill="1"/>
    <xf numFmtId="0" fontId="1" fillId="0" borderId="0" xfId="0" applyFont="1" applyFill="1"/>
    <xf numFmtId="2" fontId="1" fillId="0" borderId="0" xfId="0" applyNumberFormat="1" applyFont="1" applyFill="1"/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2" fillId="0" borderId="0" xfId="0" applyFont="1" applyFill="1"/>
    <xf numFmtId="0" fontId="8" fillId="0" borderId="0" xfId="0" applyFont="1"/>
    <xf numFmtId="0" fontId="9" fillId="0" borderId="0" xfId="0" applyFont="1" applyFill="1"/>
    <xf numFmtId="0" fontId="8" fillId="0" borderId="0" xfId="0" applyFont="1" applyFill="1"/>
    <xf numFmtId="0" fontId="9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Fill="1"/>
    <xf numFmtId="0" fontId="15" fillId="0" borderId="0" xfId="0" applyFont="1" applyFill="1"/>
    <xf numFmtId="0" fontId="19" fillId="4" borderId="8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/>
    </xf>
    <xf numFmtId="0" fontId="21" fillId="6" borderId="3" xfId="0" applyFont="1" applyFill="1" applyBorder="1" applyAlignment="1">
      <alignment horizontal="center" wrapText="1"/>
    </xf>
    <xf numFmtId="43" fontId="19" fillId="2" borderId="3" xfId="1" applyFont="1" applyFill="1" applyBorder="1" applyAlignment="1">
      <alignment horizontal="center"/>
    </xf>
    <xf numFmtId="43" fontId="22" fillId="6" borderId="3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43" fontId="20" fillId="0" borderId="3" xfId="1" applyFont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0" fontId="19" fillId="4" borderId="1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center" wrapText="1"/>
    </xf>
    <xf numFmtId="0" fontId="21" fillId="6" borderId="1" xfId="0" applyFont="1" applyFill="1" applyBorder="1" applyAlignment="1">
      <alignment horizontal="center"/>
    </xf>
    <xf numFmtId="43" fontId="19" fillId="2" borderId="1" xfId="1" applyFont="1" applyFill="1" applyBorder="1" applyAlignment="1">
      <alignment horizontal="center"/>
    </xf>
    <xf numFmtId="43" fontId="20" fillId="0" borderId="1" xfId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2" fontId="19" fillId="2" borderId="1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7" borderId="12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43" fontId="19" fillId="7" borderId="13" xfId="1" applyFont="1" applyFill="1" applyBorder="1" applyAlignment="1">
      <alignment horizontal="center" wrapText="1"/>
    </xf>
    <xf numFmtId="43" fontId="22" fillId="4" borderId="13" xfId="1" applyFont="1" applyFill="1" applyBorder="1" applyAlignment="1">
      <alignment horizontal="center" wrapText="1"/>
    </xf>
    <xf numFmtId="2" fontId="20" fillId="7" borderId="13" xfId="0" applyNumberFormat="1" applyFont="1" applyFill="1" applyBorder="1" applyAlignment="1">
      <alignment horizontal="center"/>
    </xf>
    <xf numFmtId="43" fontId="20" fillId="7" borderId="13" xfId="1" applyFont="1" applyFill="1" applyBorder="1" applyAlignment="1">
      <alignment horizontal="center"/>
    </xf>
    <xf numFmtId="43" fontId="20" fillId="7" borderId="14" xfId="1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 wrapText="1"/>
    </xf>
    <xf numFmtId="43" fontId="11" fillId="0" borderId="0" xfId="1" applyFont="1" applyFill="1" applyBorder="1" applyAlignment="1">
      <alignment horizontal="center" wrapText="1"/>
    </xf>
    <xf numFmtId="2" fontId="13" fillId="0" borderId="0" xfId="0" applyNumberFormat="1" applyFont="1" applyFill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5"/>
  <sheetViews>
    <sheetView tabSelected="1" topLeftCell="A103" zoomScaleNormal="100" workbookViewId="0">
      <selection activeCell="H11" sqref="H11"/>
    </sheetView>
  </sheetViews>
  <sheetFormatPr defaultRowHeight="12.75" x14ac:dyDescent="0.2"/>
  <cols>
    <col min="1" max="1" width="7.28515625" style="4" customWidth="1"/>
    <col min="2" max="2" width="16.140625" style="1" customWidth="1"/>
    <col min="3" max="3" width="60.5703125" style="4" customWidth="1"/>
    <col min="4" max="4" width="9.140625" style="4" customWidth="1"/>
    <col min="5" max="5" width="10" style="4" customWidth="1"/>
    <col min="6" max="7" width="12.42578125" style="3" customWidth="1"/>
    <col min="8" max="8" width="16.5703125" style="4" customWidth="1"/>
    <col min="9" max="9" width="19" style="5" customWidth="1"/>
    <col min="10" max="10" width="12" style="1" customWidth="1"/>
    <col min="11" max="11" width="11.28515625" style="1" customWidth="1"/>
    <col min="12" max="12" width="15.28515625" style="1" customWidth="1"/>
    <col min="13" max="13" width="15.5703125" style="1" bestFit="1" customWidth="1"/>
    <col min="14" max="14" width="15" style="1" customWidth="1"/>
    <col min="15" max="15" width="74" style="1" hidden="1" customWidth="1"/>
    <col min="16" max="16384" width="9.140625" style="1"/>
  </cols>
  <sheetData>
    <row r="1" spans="1:15" ht="18.75" x14ac:dyDescent="0.25">
      <c r="C1" s="23"/>
      <c r="D1" s="23"/>
      <c r="E1" s="23"/>
      <c r="F1" s="24"/>
      <c r="G1" s="24"/>
      <c r="H1" s="25"/>
      <c r="I1" s="25"/>
      <c r="J1" s="26"/>
      <c r="K1" s="28" t="s">
        <v>159</v>
      </c>
      <c r="L1" s="26"/>
      <c r="M1" s="26"/>
    </row>
    <row r="2" spans="1:15" ht="19.5" x14ac:dyDescent="0.3">
      <c r="C2" s="23"/>
      <c r="D2" s="23"/>
      <c r="E2" s="23"/>
      <c r="F2" s="24"/>
      <c r="G2" s="24"/>
      <c r="H2" s="25"/>
      <c r="I2" s="25"/>
      <c r="J2" s="26"/>
      <c r="K2" s="28" t="s">
        <v>223</v>
      </c>
      <c r="L2" s="26"/>
      <c r="M2" s="26"/>
    </row>
    <row r="3" spans="1:15" ht="19.5" x14ac:dyDescent="0.3">
      <c r="C3" s="23"/>
      <c r="D3" s="23"/>
      <c r="E3" s="23"/>
      <c r="F3" s="24"/>
      <c r="G3" s="24"/>
      <c r="H3" s="25"/>
      <c r="I3" s="25"/>
      <c r="J3" s="26"/>
      <c r="K3" s="29" t="s">
        <v>224</v>
      </c>
      <c r="L3" s="26"/>
      <c r="M3" s="26"/>
    </row>
    <row r="4" spans="1:15" ht="15" x14ac:dyDescent="0.25">
      <c r="C4" s="23"/>
      <c r="D4" s="23"/>
      <c r="E4" s="23"/>
      <c r="F4" s="24"/>
      <c r="G4" s="24"/>
      <c r="H4" s="25"/>
      <c r="I4" s="25"/>
      <c r="J4" s="26"/>
      <c r="K4" s="27"/>
      <c r="L4" s="26"/>
      <c r="M4" s="26"/>
    </row>
    <row r="5" spans="1:15" ht="20.25" customHeight="1" thickBot="1" x14ac:dyDescent="0.3">
      <c r="A5" s="83" t="s">
        <v>222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5" ht="72.75" customHeight="1" thickBot="1" x14ac:dyDescent="0.25">
      <c r="A6" s="66" t="s">
        <v>4</v>
      </c>
      <c r="B6" s="67" t="s">
        <v>0</v>
      </c>
      <c r="C6" s="68" t="s">
        <v>3</v>
      </c>
      <c r="D6" s="68" t="s">
        <v>5</v>
      </c>
      <c r="E6" s="69" t="s">
        <v>228</v>
      </c>
      <c r="F6" s="70" t="s">
        <v>8</v>
      </c>
      <c r="G6" s="70" t="s">
        <v>221</v>
      </c>
      <c r="H6" s="69" t="s">
        <v>229</v>
      </c>
      <c r="I6" s="69" t="s">
        <v>230</v>
      </c>
      <c r="J6" s="70" t="s">
        <v>83</v>
      </c>
      <c r="K6" s="70" t="s">
        <v>84</v>
      </c>
      <c r="L6" s="70" t="s">
        <v>231</v>
      </c>
      <c r="M6" s="70" t="s">
        <v>232</v>
      </c>
      <c r="N6" s="71" t="s">
        <v>233</v>
      </c>
      <c r="O6" s="9" t="s">
        <v>94</v>
      </c>
    </row>
    <row r="7" spans="1:15" ht="36.75" customHeight="1" x14ac:dyDescent="0.25">
      <c r="A7" s="32">
        <v>1</v>
      </c>
      <c r="B7" s="33" t="s">
        <v>1</v>
      </c>
      <c r="C7" s="34" t="s">
        <v>181</v>
      </c>
      <c r="D7" s="35" t="s">
        <v>6</v>
      </c>
      <c r="E7" s="36">
        <v>0.35</v>
      </c>
      <c r="F7" s="37">
        <v>500</v>
      </c>
      <c r="G7" s="37">
        <v>2000</v>
      </c>
      <c r="H7" s="38">
        <f>F7*E7</f>
        <v>175</v>
      </c>
      <c r="I7" s="39">
        <f>G7*E7</f>
        <v>700</v>
      </c>
      <c r="J7" s="40">
        <f>F7/4</f>
        <v>125</v>
      </c>
      <c r="K7" s="40">
        <f>G7/4</f>
        <v>500</v>
      </c>
      <c r="L7" s="41">
        <f>J7*E7</f>
        <v>43.75</v>
      </c>
      <c r="M7" s="41">
        <f>K7*E7</f>
        <v>175</v>
      </c>
      <c r="N7" s="42">
        <f>M7*1%</f>
        <v>1.75</v>
      </c>
      <c r="O7" s="10" t="s">
        <v>30</v>
      </c>
    </row>
    <row r="8" spans="1:15" ht="36" x14ac:dyDescent="0.25">
      <c r="A8" s="43">
        <f>A7+1</f>
        <v>2</v>
      </c>
      <c r="B8" s="44" t="s">
        <v>1</v>
      </c>
      <c r="C8" s="45" t="s">
        <v>182</v>
      </c>
      <c r="D8" s="35" t="s">
        <v>6</v>
      </c>
      <c r="E8" s="46">
        <v>0.3</v>
      </c>
      <c r="F8" s="47">
        <v>500</v>
      </c>
      <c r="G8" s="47">
        <v>2000</v>
      </c>
      <c r="H8" s="48">
        <f t="shared" ref="H8:H71" si="0">F8*E8</f>
        <v>150</v>
      </c>
      <c r="I8" s="39">
        <f t="shared" ref="I8:I71" si="1">G8*E8</f>
        <v>600</v>
      </c>
      <c r="J8" s="40">
        <f t="shared" ref="J8:J69" si="2">F8/4</f>
        <v>125</v>
      </c>
      <c r="K8" s="40">
        <f t="shared" ref="K8:K70" si="3">G8/4</f>
        <v>500</v>
      </c>
      <c r="L8" s="49">
        <f t="shared" ref="L8:L71" si="4">J8*E8</f>
        <v>37.5</v>
      </c>
      <c r="M8" s="49">
        <f t="shared" ref="M8:M71" si="5">K8*E8</f>
        <v>150</v>
      </c>
      <c r="N8" s="50">
        <f t="shared" ref="N8:N71" si="6">M8*1%</f>
        <v>1.5</v>
      </c>
      <c r="O8" s="11" t="s">
        <v>26</v>
      </c>
    </row>
    <row r="9" spans="1:15" ht="46.5" customHeight="1" x14ac:dyDescent="0.25">
      <c r="A9" s="43">
        <f t="shared" ref="A9:A72" si="7">A8+1</f>
        <v>3</v>
      </c>
      <c r="B9" s="44" t="s">
        <v>1</v>
      </c>
      <c r="C9" s="45" t="s">
        <v>183</v>
      </c>
      <c r="D9" s="35" t="s">
        <v>6</v>
      </c>
      <c r="E9" s="51">
        <v>1.2</v>
      </c>
      <c r="F9" s="47">
        <v>1000</v>
      </c>
      <c r="G9" s="47">
        <v>2000</v>
      </c>
      <c r="H9" s="48">
        <f t="shared" si="0"/>
        <v>1200</v>
      </c>
      <c r="I9" s="39">
        <f t="shared" si="1"/>
        <v>2400</v>
      </c>
      <c r="J9" s="40">
        <f t="shared" si="2"/>
        <v>250</v>
      </c>
      <c r="K9" s="40">
        <f t="shared" si="3"/>
        <v>500</v>
      </c>
      <c r="L9" s="49">
        <f t="shared" si="4"/>
        <v>300</v>
      </c>
      <c r="M9" s="49">
        <f t="shared" si="5"/>
        <v>600</v>
      </c>
      <c r="N9" s="50">
        <f t="shared" si="6"/>
        <v>6</v>
      </c>
      <c r="O9" s="11" t="s">
        <v>33</v>
      </c>
    </row>
    <row r="10" spans="1:15" ht="27.75" customHeight="1" x14ac:dyDescent="0.25">
      <c r="A10" s="43">
        <f t="shared" si="7"/>
        <v>4</v>
      </c>
      <c r="B10" s="44" t="s">
        <v>1</v>
      </c>
      <c r="C10" s="45" t="s">
        <v>110</v>
      </c>
      <c r="D10" s="35" t="s">
        <v>184</v>
      </c>
      <c r="E10" s="51">
        <v>650</v>
      </c>
      <c r="F10" s="47">
        <v>2</v>
      </c>
      <c r="G10" s="47">
        <v>4</v>
      </c>
      <c r="H10" s="48">
        <f t="shared" si="0"/>
        <v>1300</v>
      </c>
      <c r="I10" s="39">
        <f t="shared" si="1"/>
        <v>2600</v>
      </c>
      <c r="J10" s="40">
        <v>1</v>
      </c>
      <c r="K10" s="40">
        <v>2</v>
      </c>
      <c r="L10" s="49">
        <f t="shared" si="4"/>
        <v>650</v>
      </c>
      <c r="M10" s="49">
        <f t="shared" si="5"/>
        <v>1300</v>
      </c>
      <c r="N10" s="50">
        <f t="shared" si="6"/>
        <v>13</v>
      </c>
      <c r="O10" s="11" t="s">
        <v>32</v>
      </c>
    </row>
    <row r="11" spans="1:15" ht="36" x14ac:dyDescent="0.25">
      <c r="A11" s="43">
        <f t="shared" si="7"/>
        <v>5</v>
      </c>
      <c r="B11" s="44" t="s">
        <v>1</v>
      </c>
      <c r="C11" s="45" t="s">
        <v>111</v>
      </c>
      <c r="D11" s="35" t="s">
        <v>6</v>
      </c>
      <c r="E11" s="51">
        <v>0.45</v>
      </c>
      <c r="F11" s="47">
        <v>8000</v>
      </c>
      <c r="G11" s="47">
        <v>10000</v>
      </c>
      <c r="H11" s="48">
        <f t="shared" si="0"/>
        <v>3600</v>
      </c>
      <c r="I11" s="39">
        <f t="shared" si="1"/>
        <v>4500</v>
      </c>
      <c r="J11" s="40">
        <f t="shared" si="2"/>
        <v>2000</v>
      </c>
      <c r="K11" s="40">
        <f t="shared" si="3"/>
        <v>2500</v>
      </c>
      <c r="L11" s="49">
        <f t="shared" si="4"/>
        <v>900</v>
      </c>
      <c r="M11" s="49">
        <f t="shared" si="5"/>
        <v>1125</v>
      </c>
      <c r="N11" s="50">
        <f t="shared" si="6"/>
        <v>11.25</v>
      </c>
      <c r="O11" s="11" t="s">
        <v>34</v>
      </c>
    </row>
    <row r="12" spans="1:15" ht="27" customHeight="1" x14ac:dyDescent="0.25">
      <c r="A12" s="43">
        <f t="shared" si="7"/>
        <v>6</v>
      </c>
      <c r="B12" s="44" t="s">
        <v>1</v>
      </c>
      <c r="C12" s="45" t="s">
        <v>112</v>
      </c>
      <c r="D12" s="35" t="s">
        <v>6</v>
      </c>
      <c r="E12" s="51">
        <v>0.25</v>
      </c>
      <c r="F12" s="47">
        <f>3000+26250</f>
        <v>29250</v>
      </c>
      <c r="G12" s="47">
        <f>5000+52500</f>
        <v>57500</v>
      </c>
      <c r="H12" s="48">
        <f t="shared" si="0"/>
        <v>7312.5</v>
      </c>
      <c r="I12" s="39">
        <f t="shared" si="1"/>
        <v>14375</v>
      </c>
      <c r="J12" s="40">
        <v>7400</v>
      </c>
      <c r="K12" s="40">
        <f t="shared" si="3"/>
        <v>14375</v>
      </c>
      <c r="L12" s="49">
        <f t="shared" si="4"/>
        <v>1850</v>
      </c>
      <c r="M12" s="49">
        <f t="shared" si="5"/>
        <v>3593.75</v>
      </c>
      <c r="N12" s="50">
        <f t="shared" si="6"/>
        <v>35.9375</v>
      </c>
      <c r="O12" s="11" t="s">
        <v>31</v>
      </c>
    </row>
    <row r="13" spans="1:15" ht="24" customHeight="1" x14ac:dyDescent="0.25">
      <c r="A13" s="43">
        <f t="shared" si="7"/>
        <v>7</v>
      </c>
      <c r="B13" s="44" t="s">
        <v>1</v>
      </c>
      <c r="C13" s="45" t="s">
        <v>113</v>
      </c>
      <c r="D13" s="35" t="s">
        <v>6</v>
      </c>
      <c r="E13" s="46">
        <v>4</v>
      </c>
      <c r="F13" s="47">
        <v>100</v>
      </c>
      <c r="G13" s="47">
        <v>500</v>
      </c>
      <c r="H13" s="48">
        <f t="shared" si="0"/>
        <v>400</v>
      </c>
      <c r="I13" s="39">
        <f t="shared" si="1"/>
        <v>2000</v>
      </c>
      <c r="J13" s="40">
        <f t="shared" si="2"/>
        <v>25</v>
      </c>
      <c r="K13" s="40">
        <f t="shared" si="3"/>
        <v>125</v>
      </c>
      <c r="L13" s="49">
        <f t="shared" si="4"/>
        <v>100</v>
      </c>
      <c r="M13" s="49">
        <f t="shared" si="5"/>
        <v>500</v>
      </c>
      <c r="N13" s="50">
        <f t="shared" si="6"/>
        <v>5</v>
      </c>
      <c r="O13" s="11" t="s">
        <v>103</v>
      </c>
    </row>
    <row r="14" spans="1:15" ht="36" customHeight="1" x14ac:dyDescent="0.25">
      <c r="A14" s="43">
        <f t="shared" si="7"/>
        <v>8</v>
      </c>
      <c r="B14" s="44" t="s">
        <v>1</v>
      </c>
      <c r="C14" s="45" t="s">
        <v>153</v>
      </c>
      <c r="D14" s="35" t="s">
        <v>6</v>
      </c>
      <c r="E14" s="51">
        <v>2</v>
      </c>
      <c r="F14" s="47">
        <v>500</v>
      </c>
      <c r="G14" s="47">
        <v>1000</v>
      </c>
      <c r="H14" s="48">
        <f t="shared" si="0"/>
        <v>1000</v>
      </c>
      <c r="I14" s="39">
        <f t="shared" si="1"/>
        <v>2000</v>
      </c>
      <c r="J14" s="40">
        <f t="shared" si="2"/>
        <v>125</v>
      </c>
      <c r="K14" s="40">
        <f t="shared" si="3"/>
        <v>250</v>
      </c>
      <c r="L14" s="49">
        <f t="shared" si="4"/>
        <v>250</v>
      </c>
      <c r="M14" s="49">
        <f t="shared" si="5"/>
        <v>500</v>
      </c>
      <c r="N14" s="50">
        <f t="shared" si="6"/>
        <v>5</v>
      </c>
      <c r="O14" s="12" t="s">
        <v>107</v>
      </c>
    </row>
    <row r="15" spans="1:15" ht="19.5" customHeight="1" x14ac:dyDescent="0.25">
      <c r="A15" s="43">
        <f t="shared" si="7"/>
        <v>9</v>
      </c>
      <c r="B15" s="44" t="s">
        <v>1</v>
      </c>
      <c r="C15" s="45" t="s">
        <v>185</v>
      </c>
      <c r="D15" s="35" t="s">
        <v>6</v>
      </c>
      <c r="E15" s="51">
        <v>0.2</v>
      </c>
      <c r="F15" s="47">
        <v>2000</v>
      </c>
      <c r="G15" s="47">
        <v>4000</v>
      </c>
      <c r="H15" s="48">
        <f t="shared" si="0"/>
        <v>400</v>
      </c>
      <c r="I15" s="39">
        <f t="shared" si="1"/>
        <v>800</v>
      </c>
      <c r="J15" s="40">
        <f t="shared" si="2"/>
        <v>500</v>
      </c>
      <c r="K15" s="40">
        <f t="shared" si="3"/>
        <v>1000</v>
      </c>
      <c r="L15" s="49">
        <f t="shared" si="4"/>
        <v>100</v>
      </c>
      <c r="M15" s="49">
        <f t="shared" si="5"/>
        <v>200</v>
      </c>
      <c r="N15" s="50">
        <f t="shared" si="6"/>
        <v>2</v>
      </c>
      <c r="O15" s="13" t="s">
        <v>80</v>
      </c>
    </row>
    <row r="16" spans="1:15" ht="34.5" customHeight="1" x14ac:dyDescent="0.25">
      <c r="A16" s="43">
        <f t="shared" si="7"/>
        <v>10</v>
      </c>
      <c r="B16" s="44" t="s">
        <v>1</v>
      </c>
      <c r="C16" s="45" t="s">
        <v>114</v>
      </c>
      <c r="D16" s="35" t="s">
        <v>6</v>
      </c>
      <c r="E16" s="46">
        <v>0.2</v>
      </c>
      <c r="F16" s="52">
        <v>2000</v>
      </c>
      <c r="G16" s="52">
        <v>5000</v>
      </c>
      <c r="H16" s="48">
        <f t="shared" si="0"/>
        <v>400</v>
      </c>
      <c r="I16" s="39">
        <f t="shared" si="1"/>
        <v>1000</v>
      </c>
      <c r="J16" s="40">
        <f t="shared" si="2"/>
        <v>500</v>
      </c>
      <c r="K16" s="40">
        <f t="shared" si="3"/>
        <v>1250</v>
      </c>
      <c r="L16" s="49">
        <f t="shared" si="4"/>
        <v>100</v>
      </c>
      <c r="M16" s="49">
        <f t="shared" si="5"/>
        <v>250</v>
      </c>
      <c r="N16" s="50">
        <f t="shared" si="6"/>
        <v>2.5</v>
      </c>
      <c r="O16" s="11" t="s">
        <v>35</v>
      </c>
    </row>
    <row r="17" spans="1:15" ht="20.25" customHeight="1" x14ac:dyDescent="0.25">
      <c r="A17" s="43">
        <f t="shared" si="7"/>
        <v>11</v>
      </c>
      <c r="B17" s="44" t="s">
        <v>1</v>
      </c>
      <c r="C17" s="45" t="s">
        <v>115</v>
      </c>
      <c r="D17" s="35" t="s">
        <v>6</v>
      </c>
      <c r="E17" s="46">
        <v>20</v>
      </c>
      <c r="F17" s="47">
        <v>10</v>
      </c>
      <c r="G17" s="47">
        <v>20</v>
      </c>
      <c r="H17" s="48">
        <f t="shared" si="0"/>
        <v>200</v>
      </c>
      <c r="I17" s="39">
        <f t="shared" si="1"/>
        <v>400</v>
      </c>
      <c r="J17" s="40">
        <v>3</v>
      </c>
      <c r="K17" s="40">
        <f t="shared" si="3"/>
        <v>5</v>
      </c>
      <c r="L17" s="49">
        <f t="shared" si="4"/>
        <v>60</v>
      </c>
      <c r="M17" s="49">
        <f t="shared" si="5"/>
        <v>100</v>
      </c>
      <c r="N17" s="50">
        <f t="shared" si="6"/>
        <v>1</v>
      </c>
      <c r="O17" s="12" t="s">
        <v>101</v>
      </c>
    </row>
    <row r="18" spans="1:15" ht="33.75" customHeight="1" x14ac:dyDescent="0.25">
      <c r="A18" s="43">
        <f t="shared" si="7"/>
        <v>12</v>
      </c>
      <c r="B18" s="44" t="s">
        <v>1</v>
      </c>
      <c r="C18" s="45" t="s">
        <v>116</v>
      </c>
      <c r="D18" s="35" t="s">
        <v>6</v>
      </c>
      <c r="E18" s="51">
        <v>0.3</v>
      </c>
      <c r="F18" s="47">
        <v>2000</v>
      </c>
      <c r="G18" s="47">
        <v>4000</v>
      </c>
      <c r="H18" s="48">
        <f t="shared" si="0"/>
        <v>600</v>
      </c>
      <c r="I18" s="39">
        <f t="shared" si="1"/>
        <v>1200</v>
      </c>
      <c r="J18" s="40">
        <f t="shared" si="2"/>
        <v>500</v>
      </c>
      <c r="K18" s="40">
        <f t="shared" si="3"/>
        <v>1000</v>
      </c>
      <c r="L18" s="49">
        <f t="shared" si="4"/>
        <v>150</v>
      </c>
      <c r="M18" s="49">
        <f t="shared" si="5"/>
        <v>300</v>
      </c>
      <c r="N18" s="50">
        <f t="shared" si="6"/>
        <v>3</v>
      </c>
      <c r="O18" s="11" t="s">
        <v>89</v>
      </c>
    </row>
    <row r="19" spans="1:15" s="2" customFormat="1" ht="20.25" customHeight="1" x14ac:dyDescent="0.25">
      <c r="A19" s="43">
        <f t="shared" si="7"/>
        <v>13</v>
      </c>
      <c r="B19" s="53" t="s">
        <v>1</v>
      </c>
      <c r="C19" s="45" t="s">
        <v>117</v>
      </c>
      <c r="D19" s="35" t="s">
        <v>6</v>
      </c>
      <c r="E19" s="51">
        <v>0.1</v>
      </c>
      <c r="F19" s="47">
        <v>2000</v>
      </c>
      <c r="G19" s="47">
        <v>4000</v>
      </c>
      <c r="H19" s="48">
        <f t="shared" si="0"/>
        <v>200</v>
      </c>
      <c r="I19" s="39">
        <f t="shared" si="1"/>
        <v>400</v>
      </c>
      <c r="J19" s="40">
        <f t="shared" si="2"/>
        <v>500</v>
      </c>
      <c r="K19" s="40">
        <f t="shared" si="3"/>
        <v>1000</v>
      </c>
      <c r="L19" s="49">
        <f t="shared" si="4"/>
        <v>50</v>
      </c>
      <c r="M19" s="49">
        <f t="shared" si="5"/>
        <v>100</v>
      </c>
      <c r="N19" s="50">
        <f t="shared" si="6"/>
        <v>1</v>
      </c>
      <c r="O19" s="13" t="s">
        <v>78</v>
      </c>
    </row>
    <row r="20" spans="1:15" ht="18" x14ac:dyDescent="0.25">
      <c r="A20" s="43">
        <f t="shared" si="7"/>
        <v>14</v>
      </c>
      <c r="B20" s="44" t="s">
        <v>1</v>
      </c>
      <c r="C20" s="45" t="s">
        <v>186</v>
      </c>
      <c r="D20" s="35" t="s">
        <v>6</v>
      </c>
      <c r="E20" s="51">
        <v>0.4</v>
      </c>
      <c r="F20" s="47">
        <v>3000</v>
      </c>
      <c r="G20" s="47">
        <v>4000</v>
      </c>
      <c r="H20" s="48">
        <f t="shared" si="0"/>
        <v>1200</v>
      </c>
      <c r="I20" s="39">
        <f t="shared" si="1"/>
        <v>1600</v>
      </c>
      <c r="J20" s="40">
        <f t="shared" si="2"/>
        <v>750</v>
      </c>
      <c r="K20" s="40">
        <f t="shared" si="3"/>
        <v>1000</v>
      </c>
      <c r="L20" s="49">
        <f t="shared" si="4"/>
        <v>300</v>
      </c>
      <c r="M20" s="49">
        <f t="shared" si="5"/>
        <v>400</v>
      </c>
      <c r="N20" s="50">
        <f t="shared" si="6"/>
        <v>4</v>
      </c>
      <c r="O20" s="11" t="s">
        <v>36</v>
      </c>
    </row>
    <row r="21" spans="1:15" ht="18" x14ac:dyDescent="0.25">
      <c r="A21" s="43">
        <f t="shared" si="7"/>
        <v>15</v>
      </c>
      <c r="B21" s="44" t="s">
        <v>1</v>
      </c>
      <c r="C21" s="45" t="s">
        <v>118</v>
      </c>
      <c r="D21" s="35" t="s">
        <v>6</v>
      </c>
      <c r="E21" s="51">
        <v>4</v>
      </c>
      <c r="F21" s="47">
        <v>100</v>
      </c>
      <c r="G21" s="47">
        <v>200</v>
      </c>
      <c r="H21" s="48">
        <f t="shared" si="0"/>
        <v>400</v>
      </c>
      <c r="I21" s="39">
        <f t="shared" si="1"/>
        <v>800</v>
      </c>
      <c r="J21" s="40">
        <f t="shared" si="2"/>
        <v>25</v>
      </c>
      <c r="K21" s="40">
        <f t="shared" si="3"/>
        <v>50</v>
      </c>
      <c r="L21" s="49">
        <f t="shared" si="4"/>
        <v>100</v>
      </c>
      <c r="M21" s="49">
        <f t="shared" si="5"/>
        <v>200</v>
      </c>
      <c r="N21" s="50">
        <f t="shared" si="6"/>
        <v>2</v>
      </c>
      <c r="O21" s="14" t="s">
        <v>37</v>
      </c>
    </row>
    <row r="22" spans="1:15" ht="29.25" customHeight="1" x14ac:dyDescent="0.25">
      <c r="A22" s="43">
        <f t="shared" si="7"/>
        <v>16</v>
      </c>
      <c r="B22" s="44" t="s">
        <v>1</v>
      </c>
      <c r="C22" s="45" t="s">
        <v>189</v>
      </c>
      <c r="D22" s="35" t="s">
        <v>190</v>
      </c>
      <c r="E22" s="54">
        <v>300</v>
      </c>
      <c r="F22" s="47">
        <v>1</v>
      </c>
      <c r="G22" s="47">
        <v>2</v>
      </c>
      <c r="H22" s="48">
        <f t="shared" si="0"/>
        <v>300</v>
      </c>
      <c r="I22" s="39">
        <f t="shared" si="1"/>
        <v>600</v>
      </c>
      <c r="J22" s="40">
        <v>1</v>
      </c>
      <c r="K22" s="40">
        <v>2</v>
      </c>
      <c r="L22" s="49">
        <f t="shared" si="4"/>
        <v>300</v>
      </c>
      <c r="M22" s="49">
        <f t="shared" si="5"/>
        <v>600</v>
      </c>
      <c r="N22" s="50">
        <f t="shared" si="6"/>
        <v>6</v>
      </c>
      <c r="O22" s="12" t="s">
        <v>91</v>
      </c>
    </row>
    <row r="23" spans="1:15" ht="20.25" customHeight="1" x14ac:dyDescent="0.25">
      <c r="A23" s="43">
        <f t="shared" si="7"/>
        <v>17</v>
      </c>
      <c r="B23" s="44" t="s">
        <v>1</v>
      </c>
      <c r="C23" s="45" t="s">
        <v>119</v>
      </c>
      <c r="D23" s="35" t="s">
        <v>6</v>
      </c>
      <c r="E23" s="51">
        <v>7</v>
      </c>
      <c r="F23" s="47">
        <v>150</v>
      </c>
      <c r="G23" s="47">
        <v>300</v>
      </c>
      <c r="H23" s="48">
        <f t="shared" si="0"/>
        <v>1050</v>
      </c>
      <c r="I23" s="39">
        <f t="shared" si="1"/>
        <v>2100</v>
      </c>
      <c r="J23" s="40">
        <v>38</v>
      </c>
      <c r="K23" s="40">
        <f t="shared" si="3"/>
        <v>75</v>
      </c>
      <c r="L23" s="49">
        <f t="shared" si="4"/>
        <v>266</v>
      </c>
      <c r="M23" s="49">
        <f t="shared" si="5"/>
        <v>525</v>
      </c>
      <c r="N23" s="50">
        <f t="shared" si="6"/>
        <v>5.25</v>
      </c>
      <c r="O23" s="10" t="s">
        <v>29</v>
      </c>
    </row>
    <row r="24" spans="1:15" ht="18" x14ac:dyDescent="0.25">
      <c r="A24" s="43">
        <f t="shared" si="7"/>
        <v>18</v>
      </c>
      <c r="B24" s="44" t="s">
        <v>1</v>
      </c>
      <c r="C24" s="45" t="s">
        <v>120</v>
      </c>
      <c r="D24" s="35" t="s">
        <v>6</v>
      </c>
      <c r="E24" s="51">
        <v>0.5</v>
      </c>
      <c r="F24" s="47">
        <v>2000</v>
      </c>
      <c r="G24" s="47">
        <v>8000</v>
      </c>
      <c r="H24" s="48">
        <f t="shared" si="0"/>
        <v>1000</v>
      </c>
      <c r="I24" s="39">
        <f t="shared" si="1"/>
        <v>4000</v>
      </c>
      <c r="J24" s="40">
        <f t="shared" si="2"/>
        <v>500</v>
      </c>
      <c r="K24" s="40">
        <f t="shared" si="3"/>
        <v>2000</v>
      </c>
      <c r="L24" s="49">
        <f t="shared" si="4"/>
        <v>250</v>
      </c>
      <c r="M24" s="49">
        <f t="shared" si="5"/>
        <v>1000</v>
      </c>
      <c r="N24" s="50">
        <f t="shared" si="6"/>
        <v>10</v>
      </c>
      <c r="O24" s="11" t="s">
        <v>38</v>
      </c>
    </row>
    <row r="25" spans="1:15" ht="18" x14ac:dyDescent="0.25">
      <c r="A25" s="43">
        <f t="shared" si="7"/>
        <v>19</v>
      </c>
      <c r="B25" s="44" t="s">
        <v>1</v>
      </c>
      <c r="C25" s="45" t="s">
        <v>121</v>
      </c>
      <c r="D25" s="35" t="s">
        <v>6</v>
      </c>
      <c r="E25" s="51">
        <v>0.4</v>
      </c>
      <c r="F25" s="47">
        <v>2000</v>
      </c>
      <c r="G25" s="47">
        <v>8000</v>
      </c>
      <c r="H25" s="48">
        <f t="shared" si="0"/>
        <v>800</v>
      </c>
      <c r="I25" s="39">
        <f t="shared" si="1"/>
        <v>3200</v>
      </c>
      <c r="J25" s="40">
        <f t="shared" si="2"/>
        <v>500</v>
      </c>
      <c r="K25" s="40">
        <f t="shared" si="3"/>
        <v>2000</v>
      </c>
      <c r="L25" s="49">
        <f t="shared" si="4"/>
        <v>200</v>
      </c>
      <c r="M25" s="49">
        <f t="shared" si="5"/>
        <v>800</v>
      </c>
      <c r="N25" s="50">
        <f t="shared" si="6"/>
        <v>8</v>
      </c>
      <c r="O25" s="11" t="s">
        <v>39</v>
      </c>
    </row>
    <row r="26" spans="1:15" ht="18" customHeight="1" x14ac:dyDescent="0.25">
      <c r="A26" s="43">
        <f t="shared" si="7"/>
        <v>20</v>
      </c>
      <c r="B26" s="44" t="s">
        <v>1</v>
      </c>
      <c r="C26" s="45" t="s">
        <v>122</v>
      </c>
      <c r="D26" s="35" t="s">
        <v>6</v>
      </c>
      <c r="E26" s="51">
        <v>7.0000000000000007E-2</v>
      </c>
      <c r="F26" s="47">
        <v>5000</v>
      </c>
      <c r="G26" s="47">
        <v>8000</v>
      </c>
      <c r="H26" s="48">
        <f t="shared" si="0"/>
        <v>350.00000000000006</v>
      </c>
      <c r="I26" s="39">
        <f t="shared" si="1"/>
        <v>560</v>
      </c>
      <c r="J26" s="40">
        <f t="shared" si="2"/>
        <v>1250</v>
      </c>
      <c r="K26" s="40">
        <f t="shared" si="3"/>
        <v>2000</v>
      </c>
      <c r="L26" s="49">
        <f t="shared" si="4"/>
        <v>87.500000000000014</v>
      </c>
      <c r="M26" s="49">
        <f t="shared" si="5"/>
        <v>140</v>
      </c>
      <c r="N26" s="50">
        <f t="shared" si="6"/>
        <v>1.4000000000000001</v>
      </c>
      <c r="O26" s="12" t="s">
        <v>40</v>
      </c>
    </row>
    <row r="27" spans="1:15" ht="18" x14ac:dyDescent="0.25">
      <c r="A27" s="43">
        <f t="shared" si="7"/>
        <v>21</v>
      </c>
      <c r="B27" s="44" t="s">
        <v>1</v>
      </c>
      <c r="C27" s="45" t="s">
        <v>187</v>
      </c>
      <c r="D27" s="35" t="s">
        <v>6</v>
      </c>
      <c r="E27" s="51">
        <v>0.7</v>
      </c>
      <c r="F27" s="47">
        <v>500</v>
      </c>
      <c r="G27" s="47">
        <v>1000</v>
      </c>
      <c r="H27" s="48">
        <f t="shared" si="0"/>
        <v>350</v>
      </c>
      <c r="I27" s="39">
        <f t="shared" si="1"/>
        <v>700</v>
      </c>
      <c r="J27" s="40">
        <f t="shared" si="2"/>
        <v>125</v>
      </c>
      <c r="K27" s="40">
        <f t="shared" si="3"/>
        <v>250</v>
      </c>
      <c r="L27" s="49">
        <f t="shared" si="4"/>
        <v>87.5</v>
      </c>
      <c r="M27" s="49">
        <f t="shared" si="5"/>
        <v>175</v>
      </c>
      <c r="N27" s="50">
        <f t="shared" si="6"/>
        <v>1.75</v>
      </c>
      <c r="O27" s="11" t="s">
        <v>41</v>
      </c>
    </row>
    <row r="28" spans="1:15" ht="18" x14ac:dyDescent="0.25">
      <c r="A28" s="43">
        <f t="shared" si="7"/>
        <v>22</v>
      </c>
      <c r="B28" s="44" t="s">
        <v>1</v>
      </c>
      <c r="C28" s="45" t="s">
        <v>123</v>
      </c>
      <c r="D28" s="35" t="s">
        <v>6</v>
      </c>
      <c r="E28" s="51">
        <v>8</v>
      </c>
      <c r="F28" s="47">
        <v>60</v>
      </c>
      <c r="G28" s="47">
        <v>200</v>
      </c>
      <c r="H28" s="48">
        <f t="shared" si="0"/>
        <v>480</v>
      </c>
      <c r="I28" s="39">
        <f t="shared" si="1"/>
        <v>1600</v>
      </c>
      <c r="J28" s="40">
        <f t="shared" si="2"/>
        <v>15</v>
      </c>
      <c r="K28" s="40">
        <f t="shared" si="3"/>
        <v>50</v>
      </c>
      <c r="L28" s="49">
        <f t="shared" si="4"/>
        <v>120</v>
      </c>
      <c r="M28" s="49">
        <f t="shared" si="5"/>
        <v>400</v>
      </c>
      <c r="N28" s="50">
        <f t="shared" si="6"/>
        <v>4</v>
      </c>
      <c r="O28" s="11" t="s">
        <v>104</v>
      </c>
    </row>
    <row r="29" spans="1:15" ht="18" x14ac:dyDescent="0.25">
      <c r="A29" s="43">
        <f t="shared" si="7"/>
        <v>23</v>
      </c>
      <c r="B29" s="44" t="s">
        <v>1</v>
      </c>
      <c r="C29" s="45" t="s">
        <v>124</v>
      </c>
      <c r="D29" s="35" t="s">
        <v>6</v>
      </c>
      <c r="E29" s="51">
        <v>8</v>
      </c>
      <c r="F29" s="47">
        <v>120</v>
      </c>
      <c r="G29" s="47">
        <v>300</v>
      </c>
      <c r="H29" s="48">
        <f t="shared" si="0"/>
        <v>960</v>
      </c>
      <c r="I29" s="39">
        <f t="shared" si="1"/>
        <v>2400</v>
      </c>
      <c r="J29" s="40">
        <f t="shared" si="2"/>
        <v>30</v>
      </c>
      <c r="K29" s="40">
        <f t="shared" si="3"/>
        <v>75</v>
      </c>
      <c r="L29" s="49">
        <f t="shared" si="4"/>
        <v>240</v>
      </c>
      <c r="M29" s="49">
        <f t="shared" si="5"/>
        <v>600</v>
      </c>
      <c r="N29" s="50">
        <f t="shared" si="6"/>
        <v>6</v>
      </c>
      <c r="O29" s="11" t="s">
        <v>42</v>
      </c>
    </row>
    <row r="30" spans="1:15" ht="18.75" customHeight="1" x14ac:dyDescent="0.25">
      <c r="A30" s="43">
        <f t="shared" si="7"/>
        <v>24</v>
      </c>
      <c r="B30" s="44" t="s">
        <v>1</v>
      </c>
      <c r="C30" s="45" t="s">
        <v>125</v>
      </c>
      <c r="D30" s="35" t="s">
        <v>6</v>
      </c>
      <c r="E30" s="51">
        <v>8</v>
      </c>
      <c r="F30" s="47">
        <v>120</v>
      </c>
      <c r="G30" s="47">
        <v>300</v>
      </c>
      <c r="H30" s="48">
        <f t="shared" si="0"/>
        <v>960</v>
      </c>
      <c r="I30" s="39">
        <f t="shared" si="1"/>
        <v>2400</v>
      </c>
      <c r="J30" s="40">
        <f t="shared" si="2"/>
        <v>30</v>
      </c>
      <c r="K30" s="40">
        <f t="shared" si="3"/>
        <v>75</v>
      </c>
      <c r="L30" s="49">
        <f t="shared" si="4"/>
        <v>240</v>
      </c>
      <c r="M30" s="49">
        <f t="shared" si="5"/>
        <v>600</v>
      </c>
      <c r="N30" s="50">
        <f t="shared" si="6"/>
        <v>6</v>
      </c>
      <c r="O30" s="12" t="s">
        <v>95</v>
      </c>
    </row>
    <row r="31" spans="1:15" ht="18" x14ac:dyDescent="0.25">
      <c r="A31" s="43">
        <f t="shared" si="7"/>
        <v>25</v>
      </c>
      <c r="B31" s="44" t="s">
        <v>1</v>
      </c>
      <c r="C31" s="45" t="s">
        <v>126</v>
      </c>
      <c r="D31" s="35" t="s">
        <v>6</v>
      </c>
      <c r="E31" s="51">
        <v>8</v>
      </c>
      <c r="F31" s="47">
        <v>120</v>
      </c>
      <c r="G31" s="47">
        <v>300</v>
      </c>
      <c r="H31" s="48">
        <f t="shared" si="0"/>
        <v>960</v>
      </c>
      <c r="I31" s="39">
        <f t="shared" si="1"/>
        <v>2400</v>
      </c>
      <c r="J31" s="40">
        <f t="shared" si="2"/>
        <v>30</v>
      </c>
      <c r="K31" s="40">
        <f t="shared" si="3"/>
        <v>75</v>
      </c>
      <c r="L31" s="49">
        <f t="shared" si="4"/>
        <v>240</v>
      </c>
      <c r="M31" s="49">
        <f t="shared" si="5"/>
        <v>600</v>
      </c>
      <c r="N31" s="50">
        <f t="shared" si="6"/>
        <v>6</v>
      </c>
      <c r="O31" s="11" t="s">
        <v>43</v>
      </c>
    </row>
    <row r="32" spans="1:15" ht="18" x14ac:dyDescent="0.25">
      <c r="A32" s="43">
        <f t="shared" si="7"/>
        <v>26</v>
      </c>
      <c r="B32" s="44" t="s">
        <v>1</v>
      </c>
      <c r="C32" s="45" t="s">
        <v>188</v>
      </c>
      <c r="D32" s="35" t="s">
        <v>190</v>
      </c>
      <c r="E32" s="51">
        <v>250</v>
      </c>
      <c r="F32" s="47">
        <v>1</v>
      </c>
      <c r="G32" s="47">
        <v>2</v>
      </c>
      <c r="H32" s="48">
        <f t="shared" si="0"/>
        <v>250</v>
      </c>
      <c r="I32" s="39">
        <f t="shared" si="1"/>
        <v>500</v>
      </c>
      <c r="J32" s="40">
        <v>1</v>
      </c>
      <c r="K32" s="40">
        <v>2</v>
      </c>
      <c r="L32" s="49">
        <f t="shared" si="4"/>
        <v>250</v>
      </c>
      <c r="M32" s="49">
        <f t="shared" si="5"/>
        <v>500</v>
      </c>
      <c r="N32" s="50">
        <f t="shared" si="6"/>
        <v>5</v>
      </c>
      <c r="O32" s="11" t="s">
        <v>9</v>
      </c>
    </row>
    <row r="33" spans="1:15" ht="24" customHeight="1" x14ac:dyDescent="0.25">
      <c r="A33" s="43">
        <f t="shared" si="7"/>
        <v>27</v>
      </c>
      <c r="B33" s="44" t="s">
        <v>1</v>
      </c>
      <c r="C33" s="45" t="s">
        <v>163</v>
      </c>
      <c r="D33" s="35" t="s">
        <v>6</v>
      </c>
      <c r="E33" s="51">
        <v>4</v>
      </c>
      <c r="F33" s="47">
        <v>100</v>
      </c>
      <c r="G33" s="47">
        <v>200</v>
      </c>
      <c r="H33" s="48">
        <f t="shared" si="0"/>
        <v>400</v>
      </c>
      <c r="I33" s="39">
        <f t="shared" si="1"/>
        <v>800</v>
      </c>
      <c r="J33" s="40">
        <f t="shared" si="2"/>
        <v>25</v>
      </c>
      <c r="K33" s="40">
        <f t="shared" si="3"/>
        <v>50</v>
      </c>
      <c r="L33" s="49">
        <f t="shared" si="4"/>
        <v>100</v>
      </c>
      <c r="M33" s="49">
        <f t="shared" si="5"/>
        <v>200</v>
      </c>
      <c r="N33" s="50">
        <f t="shared" si="6"/>
        <v>2</v>
      </c>
      <c r="O33" s="11" t="s">
        <v>10</v>
      </c>
    </row>
    <row r="34" spans="1:15" ht="21.75" customHeight="1" x14ac:dyDescent="0.25">
      <c r="A34" s="43">
        <f t="shared" si="7"/>
        <v>28</v>
      </c>
      <c r="B34" s="44" t="s">
        <v>1</v>
      </c>
      <c r="C34" s="45" t="s">
        <v>127</v>
      </c>
      <c r="D34" s="35" t="s">
        <v>6</v>
      </c>
      <c r="E34" s="51">
        <v>1.5</v>
      </c>
      <c r="F34" s="47">
        <v>150</v>
      </c>
      <c r="G34" s="47">
        <v>300</v>
      </c>
      <c r="H34" s="48">
        <f t="shared" si="0"/>
        <v>225</v>
      </c>
      <c r="I34" s="39">
        <f t="shared" si="1"/>
        <v>450</v>
      </c>
      <c r="J34" s="40">
        <v>38</v>
      </c>
      <c r="K34" s="40">
        <f t="shared" si="3"/>
        <v>75</v>
      </c>
      <c r="L34" s="49">
        <f t="shared" si="4"/>
        <v>57</v>
      </c>
      <c r="M34" s="49">
        <f t="shared" si="5"/>
        <v>112.5</v>
      </c>
      <c r="N34" s="50">
        <f t="shared" si="6"/>
        <v>1.125</v>
      </c>
      <c r="O34" s="11" t="s">
        <v>11</v>
      </c>
    </row>
    <row r="35" spans="1:15" ht="34.5" customHeight="1" x14ac:dyDescent="0.25">
      <c r="A35" s="43">
        <f t="shared" si="7"/>
        <v>29</v>
      </c>
      <c r="B35" s="44" t="s">
        <v>1</v>
      </c>
      <c r="C35" s="45" t="s">
        <v>191</v>
      </c>
      <c r="D35" s="35" t="s">
        <v>6</v>
      </c>
      <c r="E35" s="51">
        <v>52</v>
      </c>
      <c r="F35" s="47">
        <v>200</v>
      </c>
      <c r="G35" s="47">
        <v>300</v>
      </c>
      <c r="H35" s="48">
        <f t="shared" si="0"/>
        <v>10400</v>
      </c>
      <c r="I35" s="39">
        <f t="shared" si="1"/>
        <v>15600</v>
      </c>
      <c r="J35" s="40">
        <f t="shared" si="2"/>
        <v>50</v>
      </c>
      <c r="K35" s="40">
        <f t="shared" si="3"/>
        <v>75</v>
      </c>
      <c r="L35" s="49">
        <f t="shared" si="4"/>
        <v>2600</v>
      </c>
      <c r="M35" s="49">
        <f t="shared" si="5"/>
        <v>3900</v>
      </c>
      <c r="N35" s="50">
        <f t="shared" si="6"/>
        <v>39</v>
      </c>
      <c r="O35" s="11" t="s">
        <v>12</v>
      </c>
    </row>
    <row r="36" spans="1:15" ht="21" customHeight="1" x14ac:dyDescent="0.25">
      <c r="A36" s="43">
        <f t="shared" si="7"/>
        <v>30</v>
      </c>
      <c r="B36" s="44" t="s">
        <v>1</v>
      </c>
      <c r="C36" s="45" t="s">
        <v>128</v>
      </c>
      <c r="D36" s="35" t="s">
        <v>192</v>
      </c>
      <c r="E36" s="51">
        <v>20</v>
      </c>
      <c r="F36" s="47">
        <v>5</v>
      </c>
      <c r="G36" s="47">
        <v>10</v>
      </c>
      <c r="H36" s="48">
        <f t="shared" si="0"/>
        <v>100</v>
      </c>
      <c r="I36" s="39">
        <f t="shared" si="1"/>
        <v>200</v>
      </c>
      <c r="J36" s="40">
        <v>2</v>
      </c>
      <c r="K36" s="40">
        <v>5</v>
      </c>
      <c r="L36" s="49">
        <f t="shared" si="4"/>
        <v>40</v>
      </c>
      <c r="M36" s="49">
        <f t="shared" si="5"/>
        <v>100</v>
      </c>
      <c r="N36" s="50">
        <f t="shared" si="6"/>
        <v>1</v>
      </c>
      <c r="O36" s="15" t="s">
        <v>13</v>
      </c>
    </row>
    <row r="37" spans="1:15" ht="23.25" customHeight="1" x14ac:dyDescent="0.25">
      <c r="A37" s="43">
        <f t="shared" si="7"/>
        <v>31</v>
      </c>
      <c r="B37" s="44" t="s">
        <v>1</v>
      </c>
      <c r="C37" s="45" t="s">
        <v>129</v>
      </c>
      <c r="D37" s="35" t="s">
        <v>192</v>
      </c>
      <c r="E37" s="51">
        <v>20</v>
      </c>
      <c r="F37" s="47">
        <v>5</v>
      </c>
      <c r="G37" s="47">
        <v>10</v>
      </c>
      <c r="H37" s="48">
        <f t="shared" si="0"/>
        <v>100</v>
      </c>
      <c r="I37" s="39">
        <f t="shared" si="1"/>
        <v>200</v>
      </c>
      <c r="J37" s="40">
        <v>2</v>
      </c>
      <c r="K37" s="40">
        <v>5</v>
      </c>
      <c r="L37" s="49">
        <f t="shared" si="4"/>
        <v>40</v>
      </c>
      <c r="M37" s="49">
        <f t="shared" si="5"/>
        <v>100</v>
      </c>
      <c r="N37" s="50">
        <f t="shared" si="6"/>
        <v>1</v>
      </c>
      <c r="O37" s="11" t="s">
        <v>9</v>
      </c>
    </row>
    <row r="38" spans="1:15" ht="25.5" customHeight="1" x14ac:dyDescent="0.25">
      <c r="A38" s="43">
        <f t="shared" si="7"/>
        <v>32</v>
      </c>
      <c r="B38" s="44" t="s">
        <v>1</v>
      </c>
      <c r="C38" s="45" t="s">
        <v>2</v>
      </c>
      <c r="D38" s="35" t="s">
        <v>192</v>
      </c>
      <c r="E38" s="51">
        <v>20</v>
      </c>
      <c r="F38" s="47">
        <v>5</v>
      </c>
      <c r="G38" s="47">
        <v>10</v>
      </c>
      <c r="H38" s="48">
        <f t="shared" si="0"/>
        <v>100</v>
      </c>
      <c r="I38" s="39">
        <f t="shared" si="1"/>
        <v>200</v>
      </c>
      <c r="J38" s="40">
        <v>2</v>
      </c>
      <c r="K38" s="40">
        <v>5</v>
      </c>
      <c r="L38" s="49">
        <f t="shared" si="4"/>
        <v>40</v>
      </c>
      <c r="M38" s="49">
        <f t="shared" si="5"/>
        <v>100</v>
      </c>
      <c r="N38" s="50">
        <f t="shared" si="6"/>
        <v>1</v>
      </c>
      <c r="O38" s="11" t="s">
        <v>9</v>
      </c>
    </row>
    <row r="39" spans="1:15" ht="18" x14ac:dyDescent="0.25">
      <c r="A39" s="43">
        <f t="shared" si="7"/>
        <v>33</v>
      </c>
      <c r="B39" s="44" t="s">
        <v>1</v>
      </c>
      <c r="C39" s="45" t="s">
        <v>130</v>
      </c>
      <c r="D39" s="35" t="s">
        <v>192</v>
      </c>
      <c r="E39" s="51">
        <v>20</v>
      </c>
      <c r="F39" s="47">
        <v>5</v>
      </c>
      <c r="G39" s="47">
        <v>10</v>
      </c>
      <c r="H39" s="48">
        <f t="shared" si="0"/>
        <v>100</v>
      </c>
      <c r="I39" s="39">
        <f t="shared" si="1"/>
        <v>200</v>
      </c>
      <c r="J39" s="40">
        <v>2</v>
      </c>
      <c r="K39" s="40">
        <v>5</v>
      </c>
      <c r="L39" s="49">
        <f t="shared" si="4"/>
        <v>40</v>
      </c>
      <c r="M39" s="49">
        <f t="shared" si="5"/>
        <v>100</v>
      </c>
      <c r="N39" s="50">
        <f t="shared" si="6"/>
        <v>1</v>
      </c>
      <c r="O39" s="11" t="s">
        <v>9</v>
      </c>
    </row>
    <row r="40" spans="1:15" ht="18" x14ac:dyDescent="0.25">
      <c r="A40" s="43">
        <f t="shared" si="7"/>
        <v>34</v>
      </c>
      <c r="B40" s="44" t="s">
        <v>1</v>
      </c>
      <c r="C40" s="45" t="s">
        <v>131</v>
      </c>
      <c r="D40" s="35" t="s">
        <v>192</v>
      </c>
      <c r="E40" s="51">
        <v>20</v>
      </c>
      <c r="F40" s="47">
        <v>5</v>
      </c>
      <c r="G40" s="47">
        <v>10</v>
      </c>
      <c r="H40" s="48">
        <f t="shared" si="0"/>
        <v>100</v>
      </c>
      <c r="I40" s="39">
        <f t="shared" si="1"/>
        <v>200</v>
      </c>
      <c r="J40" s="40">
        <v>2</v>
      </c>
      <c r="K40" s="40">
        <v>5</v>
      </c>
      <c r="L40" s="49">
        <f t="shared" si="4"/>
        <v>40</v>
      </c>
      <c r="M40" s="49">
        <f t="shared" si="5"/>
        <v>100</v>
      </c>
      <c r="N40" s="50">
        <f t="shared" si="6"/>
        <v>1</v>
      </c>
      <c r="O40" s="11" t="s">
        <v>9</v>
      </c>
    </row>
    <row r="41" spans="1:15" ht="17.25" customHeight="1" x14ac:dyDescent="0.25">
      <c r="A41" s="43">
        <f t="shared" si="7"/>
        <v>35</v>
      </c>
      <c r="B41" s="44" t="s">
        <v>1</v>
      </c>
      <c r="C41" s="45" t="s">
        <v>132</v>
      </c>
      <c r="D41" s="35" t="s">
        <v>192</v>
      </c>
      <c r="E41" s="51">
        <v>20</v>
      </c>
      <c r="F41" s="47">
        <v>5</v>
      </c>
      <c r="G41" s="47">
        <v>10</v>
      </c>
      <c r="H41" s="48">
        <f t="shared" si="0"/>
        <v>100</v>
      </c>
      <c r="I41" s="39">
        <f t="shared" si="1"/>
        <v>200</v>
      </c>
      <c r="J41" s="40">
        <v>2</v>
      </c>
      <c r="K41" s="40">
        <v>5</v>
      </c>
      <c r="L41" s="49">
        <f t="shared" si="4"/>
        <v>40</v>
      </c>
      <c r="M41" s="49">
        <f t="shared" si="5"/>
        <v>100</v>
      </c>
      <c r="N41" s="50">
        <f t="shared" si="6"/>
        <v>1</v>
      </c>
      <c r="O41" s="11" t="s">
        <v>14</v>
      </c>
    </row>
    <row r="42" spans="1:15" ht="18" x14ac:dyDescent="0.25">
      <c r="A42" s="43">
        <f t="shared" si="7"/>
        <v>36</v>
      </c>
      <c r="B42" s="44" t="s">
        <v>1</v>
      </c>
      <c r="C42" s="45" t="s">
        <v>193</v>
      </c>
      <c r="D42" s="35" t="s">
        <v>6</v>
      </c>
      <c r="E42" s="46">
        <v>0.4</v>
      </c>
      <c r="F42" s="47">
        <v>2000</v>
      </c>
      <c r="G42" s="47">
        <v>8000</v>
      </c>
      <c r="H42" s="48">
        <f t="shared" si="0"/>
        <v>800</v>
      </c>
      <c r="I42" s="39">
        <f t="shared" si="1"/>
        <v>3200</v>
      </c>
      <c r="J42" s="40">
        <f t="shared" si="2"/>
        <v>500</v>
      </c>
      <c r="K42" s="40">
        <f t="shared" si="3"/>
        <v>2000</v>
      </c>
      <c r="L42" s="49">
        <f t="shared" si="4"/>
        <v>200</v>
      </c>
      <c r="M42" s="49">
        <f t="shared" si="5"/>
        <v>800</v>
      </c>
      <c r="N42" s="50">
        <f t="shared" si="6"/>
        <v>8</v>
      </c>
      <c r="O42" s="11" t="s">
        <v>15</v>
      </c>
    </row>
    <row r="43" spans="1:15" ht="54" x14ac:dyDescent="0.25">
      <c r="A43" s="43">
        <f t="shared" si="7"/>
        <v>37</v>
      </c>
      <c r="B43" s="44" t="s">
        <v>1</v>
      </c>
      <c r="C43" s="45" t="s">
        <v>156</v>
      </c>
      <c r="D43" s="35" t="s">
        <v>6</v>
      </c>
      <c r="E43" s="46">
        <v>18</v>
      </c>
      <c r="F43" s="47">
        <v>100</v>
      </c>
      <c r="G43" s="47">
        <v>200</v>
      </c>
      <c r="H43" s="48">
        <f t="shared" si="0"/>
        <v>1800</v>
      </c>
      <c r="I43" s="39">
        <f t="shared" si="1"/>
        <v>3600</v>
      </c>
      <c r="J43" s="40">
        <f t="shared" si="2"/>
        <v>25</v>
      </c>
      <c r="K43" s="40">
        <f t="shared" si="3"/>
        <v>50</v>
      </c>
      <c r="L43" s="49">
        <f t="shared" si="4"/>
        <v>450</v>
      </c>
      <c r="M43" s="49">
        <f t="shared" si="5"/>
        <v>900</v>
      </c>
      <c r="N43" s="50">
        <f t="shared" si="6"/>
        <v>9</v>
      </c>
      <c r="O43" s="11" t="s">
        <v>16</v>
      </c>
    </row>
    <row r="44" spans="1:15" ht="54" x14ac:dyDescent="0.25">
      <c r="A44" s="43">
        <f t="shared" si="7"/>
        <v>38</v>
      </c>
      <c r="B44" s="44" t="s">
        <v>1</v>
      </c>
      <c r="C44" s="45" t="s">
        <v>133</v>
      </c>
      <c r="D44" s="35" t="s">
        <v>6</v>
      </c>
      <c r="E44" s="46">
        <v>5</v>
      </c>
      <c r="F44" s="47">
        <v>300</v>
      </c>
      <c r="G44" s="47">
        <v>600</v>
      </c>
      <c r="H44" s="48">
        <f t="shared" si="0"/>
        <v>1500</v>
      </c>
      <c r="I44" s="39">
        <f t="shared" si="1"/>
        <v>3000</v>
      </c>
      <c r="J44" s="40">
        <f t="shared" si="2"/>
        <v>75</v>
      </c>
      <c r="K44" s="40">
        <f t="shared" si="3"/>
        <v>150</v>
      </c>
      <c r="L44" s="49">
        <f t="shared" si="4"/>
        <v>375</v>
      </c>
      <c r="M44" s="49">
        <f t="shared" si="5"/>
        <v>750</v>
      </c>
      <c r="N44" s="50">
        <f t="shared" si="6"/>
        <v>7.5</v>
      </c>
      <c r="O44" s="11" t="s">
        <v>10</v>
      </c>
    </row>
    <row r="45" spans="1:15" ht="18" x14ac:dyDescent="0.25">
      <c r="A45" s="43">
        <f t="shared" si="7"/>
        <v>39</v>
      </c>
      <c r="B45" s="44" t="s">
        <v>1</v>
      </c>
      <c r="C45" s="45" t="s">
        <v>194</v>
      </c>
      <c r="D45" s="35" t="s">
        <v>6</v>
      </c>
      <c r="E45" s="46">
        <v>0.3</v>
      </c>
      <c r="F45" s="47">
        <f>1500+9750</f>
        <v>11250</v>
      </c>
      <c r="G45" s="47">
        <f>3000+19500</f>
        <v>22500</v>
      </c>
      <c r="H45" s="48">
        <f t="shared" si="0"/>
        <v>3375</v>
      </c>
      <c r="I45" s="39">
        <f t="shared" si="1"/>
        <v>6750</v>
      </c>
      <c r="J45" s="40">
        <v>2800</v>
      </c>
      <c r="K45" s="40">
        <v>5600</v>
      </c>
      <c r="L45" s="49">
        <f t="shared" si="4"/>
        <v>840</v>
      </c>
      <c r="M45" s="49">
        <f t="shared" si="5"/>
        <v>1680</v>
      </c>
      <c r="N45" s="50">
        <f t="shared" si="6"/>
        <v>16.8</v>
      </c>
      <c r="O45" s="11" t="s">
        <v>17</v>
      </c>
    </row>
    <row r="46" spans="1:15" ht="18" x14ac:dyDescent="0.25">
      <c r="A46" s="43">
        <f t="shared" si="7"/>
        <v>40</v>
      </c>
      <c r="B46" s="44" t="s">
        <v>1</v>
      </c>
      <c r="C46" s="45" t="s">
        <v>195</v>
      </c>
      <c r="D46" s="35" t="s">
        <v>6</v>
      </c>
      <c r="E46" s="46">
        <v>0.2</v>
      </c>
      <c r="F46" s="47">
        <f>500+5500</f>
        <v>6000</v>
      </c>
      <c r="G46" s="47">
        <f>1000+11000</f>
        <v>12000</v>
      </c>
      <c r="H46" s="48">
        <f t="shared" si="0"/>
        <v>1200</v>
      </c>
      <c r="I46" s="39">
        <f t="shared" si="1"/>
        <v>2400</v>
      </c>
      <c r="J46" s="40">
        <f>F46/4</f>
        <v>1500</v>
      </c>
      <c r="K46" s="40">
        <f t="shared" si="3"/>
        <v>3000</v>
      </c>
      <c r="L46" s="49">
        <f t="shared" si="4"/>
        <v>300</v>
      </c>
      <c r="M46" s="49">
        <f t="shared" si="5"/>
        <v>600</v>
      </c>
      <c r="N46" s="50">
        <f t="shared" si="6"/>
        <v>6</v>
      </c>
      <c r="O46" s="11" t="s">
        <v>18</v>
      </c>
    </row>
    <row r="47" spans="1:15" ht="18" x14ac:dyDescent="0.25">
      <c r="A47" s="43">
        <f t="shared" si="7"/>
        <v>41</v>
      </c>
      <c r="B47" s="44" t="s">
        <v>1</v>
      </c>
      <c r="C47" s="45" t="s">
        <v>196</v>
      </c>
      <c r="D47" s="35" t="s">
        <v>6</v>
      </c>
      <c r="E47" s="46">
        <v>0.25</v>
      </c>
      <c r="F47" s="47">
        <f>1500+8750</f>
        <v>10250</v>
      </c>
      <c r="G47" s="47">
        <f>3000+17500</f>
        <v>20500</v>
      </c>
      <c r="H47" s="48">
        <f t="shared" si="0"/>
        <v>2562.5</v>
      </c>
      <c r="I47" s="39">
        <f t="shared" si="1"/>
        <v>5125</v>
      </c>
      <c r="J47" s="40">
        <v>2500</v>
      </c>
      <c r="K47" s="40">
        <v>5000</v>
      </c>
      <c r="L47" s="49">
        <f t="shared" si="4"/>
        <v>625</v>
      </c>
      <c r="M47" s="49">
        <f t="shared" si="5"/>
        <v>1250</v>
      </c>
      <c r="N47" s="50">
        <f t="shared" si="6"/>
        <v>12.5</v>
      </c>
      <c r="O47" s="11" t="s">
        <v>10</v>
      </c>
    </row>
    <row r="48" spans="1:15" ht="18" x14ac:dyDescent="0.25">
      <c r="A48" s="43">
        <f t="shared" si="7"/>
        <v>42</v>
      </c>
      <c r="B48" s="44" t="s">
        <v>1</v>
      </c>
      <c r="C48" s="45" t="s">
        <v>220</v>
      </c>
      <c r="D48" s="35" t="s">
        <v>6</v>
      </c>
      <c r="E48" s="46">
        <v>0.35</v>
      </c>
      <c r="F48" s="47">
        <f>1000+4000</f>
        <v>5000</v>
      </c>
      <c r="G48" s="47">
        <f>2000+8000</f>
        <v>10000</v>
      </c>
      <c r="H48" s="48">
        <f t="shared" si="0"/>
        <v>1750</v>
      </c>
      <c r="I48" s="39">
        <f t="shared" si="1"/>
        <v>3500</v>
      </c>
      <c r="J48" s="40">
        <v>1300</v>
      </c>
      <c r="K48" s="40">
        <f t="shared" si="3"/>
        <v>2500</v>
      </c>
      <c r="L48" s="49">
        <f t="shared" si="4"/>
        <v>454.99999999999994</v>
      </c>
      <c r="M48" s="49">
        <f t="shared" si="5"/>
        <v>875</v>
      </c>
      <c r="N48" s="50">
        <f t="shared" si="6"/>
        <v>8.75</v>
      </c>
      <c r="O48" s="11"/>
    </row>
    <row r="49" spans="1:15" ht="36" x14ac:dyDescent="0.25">
      <c r="A49" s="43">
        <f t="shared" si="7"/>
        <v>43</v>
      </c>
      <c r="B49" s="44" t="s">
        <v>1</v>
      </c>
      <c r="C49" s="45" t="s">
        <v>154</v>
      </c>
      <c r="D49" s="35" t="s">
        <v>6</v>
      </c>
      <c r="E49" s="46">
        <v>5</v>
      </c>
      <c r="F49" s="47">
        <v>50</v>
      </c>
      <c r="G49" s="47">
        <v>100</v>
      </c>
      <c r="H49" s="48">
        <f t="shared" si="0"/>
        <v>250</v>
      </c>
      <c r="I49" s="39">
        <f t="shared" si="1"/>
        <v>500</v>
      </c>
      <c r="J49" s="40">
        <v>13</v>
      </c>
      <c r="K49" s="40">
        <f t="shared" si="3"/>
        <v>25</v>
      </c>
      <c r="L49" s="49">
        <f t="shared" si="4"/>
        <v>65</v>
      </c>
      <c r="M49" s="49">
        <f t="shared" si="5"/>
        <v>125</v>
      </c>
      <c r="N49" s="50">
        <f t="shared" si="6"/>
        <v>1.25</v>
      </c>
      <c r="O49" s="11" t="s">
        <v>19</v>
      </c>
    </row>
    <row r="50" spans="1:15" ht="18" x14ac:dyDescent="0.25">
      <c r="A50" s="43">
        <f t="shared" si="7"/>
        <v>44</v>
      </c>
      <c r="B50" s="44" t="s">
        <v>1</v>
      </c>
      <c r="C50" s="45" t="s">
        <v>197</v>
      </c>
      <c r="D50" s="35" t="s">
        <v>6</v>
      </c>
      <c r="E50" s="46">
        <v>5</v>
      </c>
      <c r="F50" s="47">
        <v>50</v>
      </c>
      <c r="G50" s="47">
        <v>200</v>
      </c>
      <c r="H50" s="48">
        <f t="shared" si="0"/>
        <v>250</v>
      </c>
      <c r="I50" s="39">
        <f t="shared" si="1"/>
        <v>1000</v>
      </c>
      <c r="J50" s="40">
        <v>13</v>
      </c>
      <c r="K50" s="40">
        <f t="shared" si="3"/>
        <v>50</v>
      </c>
      <c r="L50" s="49">
        <f t="shared" si="4"/>
        <v>65</v>
      </c>
      <c r="M50" s="49">
        <f t="shared" si="5"/>
        <v>250</v>
      </c>
      <c r="N50" s="50">
        <f t="shared" si="6"/>
        <v>2.5</v>
      </c>
      <c r="O50" s="11" t="s">
        <v>20</v>
      </c>
    </row>
    <row r="51" spans="1:15" ht="18" x14ac:dyDescent="0.25">
      <c r="A51" s="43">
        <f t="shared" si="7"/>
        <v>45</v>
      </c>
      <c r="B51" s="44" t="s">
        <v>1</v>
      </c>
      <c r="C51" s="45" t="s">
        <v>198</v>
      </c>
      <c r="D51" s="35" t="s">
        <v>6</v>
      </c>
      <c r="E51" s="46">
        <v>3</v>
      </c>
      <c r="F51" s="47">
        <v>500</v>
      </c>
      <c r="G51" s="47">
        <v>1000</v>
      </c>
      <c r="H51" s="48">
        <f t="shared" si="0"/>
        <v>1500</v>
      </c>
      <c r="I51" s="39">
        <f t="shared" si="1"/>
        <v>3000</v>
      </c>
      <c r="J51" s="40">
        <f t="shared" si="2"/>
        <v>125</v>
      </c>
      <c r="K51" s="40">
        <f t="shared" si="3"/>
        <v>250</v>
      </c>
      <c r="L51" s="49">
        <f t="shared" si="4"/>
        <v>375</v>
      </c>
      <c r="M51" s="49">
        <f t="shared" si="5"/>
        <v>750</v>
      </c>
      <c r="N51" s="50">
        <f t="shared" si="6"/>
        <v>7.5</v>
      </c>
      <c r="O51" s="11" t="s">
        <v>21</v>
      </c>
    </row>
    <row r="52" spans="1:15" ht="18" x14ac:dyDescent="0.25">
      <c r="A52" s="43">
        <f t="shared" si="7"/>
        <v>46</v>
      </c>
      <c r="B52" s="44" t="s">
        <v>1</v>
      </c>
      <c r="C52" s="45" t="s">
        <v>134</v>
      </c>
      <c r="D52" s="35" t="s">
        <v>6</v>
      </c>
      <c r="E52" s="46">
        <v>6.5</v>
      </c>
      <c r="F52" s="47">
        <v>100</v>
      </c>
      <c r="G52" s="47">
        <v>200</v>
      </c>
      <c r="H52" s="48">
        <f t="shared" si="0"/>
        <v>650</v>
      </c>
      <c r="I52" s="39">
        <f t="shared" si="1"/>
        <v>1300</v>
      </c>
      <c r="J52" s="40">
        <f t="shared" si="2"/>
        <v>25</v>
      </c>
      <c r="K52" s="40">
        <f t="shared" si="3"/>
        <v>50</v>
      </c>
      <c r="L52" s="49">
        <f t="shared" si="4"/>
        <v>162.5</v>
      </c>
      <c r="M52" s="49">
        <f t="shared" si="5"/>
        <v>325</v>
      </c>
      <c r="N52" s="50">
        <f t="shared" si="6"/>
        <v>3.25</v>
      </c>
      <c r="O52" s="11" t="s">
        <v>9</v>
      </c>
    </row>
    <row r="53" spans="1:15" ht="18" x14ac:dyDescent="0.25">
      <c r="A53" s="43">
        <f t="shared" si="7"/>
        <v>47</v>
      </c>
      <c r="B53" s="44" t="s">
        <v>1</v>
      </c>
      <c r="C53" s="45" t="s">
        <v>135</v>
      </c>
      <c r="D53" s="35" t="s">
        <v>6</v>
      </c>
      <c r="E53" s="46">
        <v>4.5</v>
      </c>
      <c r="F53" s="47">
        <v>100</v>
      </c>
      <c r="G53" s="47">
        <v>200</v>
      </c>
      <c r="H53" s="48">
        <f t="shared" si="0"/>
        <v>450</v>
      </c>
      <c r="I53" s="39">
        <f t="shared" si="1"/>
        <v>900</v>
      </c>
      <c r="J53" s="40">
        <f t="shared" si="2"/>
        <v>25</v>
      </c>
      <c r="K53" s="40">
        <f t="shared" si="3"/>
        <v>50</v>
      </c>
      <c r="L53" s="49">
        <f t="shared" si="4"/>
        <v>112.5</v>
      </c>
      <c r="M53" s="49">
        <f t="shared" si="5"/>
        <v>225</v>
      </c>
      <c r="N53" s="50">
        <f t="shared" si="6"/>
        <v>2.25</v>
      </c>
      <c r="O53" s="11" t="s">
        <v>15</v>
      </c>
    </row>
    <row r="54" spans="1:15" ht="26.25" customHeight="1" x14ac:dyDescent="0.25">
      <c r="A54" s="43">
        <f t="shared" si="7"/>
        <v>48</v>
      </c>
      <c r="B54" s="44" t="s">
        <v>1</v>
      </c>
      <c r="C54" s="45" t="s">
        <v>136</v>
      </c>
      <c r="D54" s="35" t="s">
        <v>6</v>
      </c>
      <c r="E54" s="46">
        <v>3</v>
      </c>
      <c r="F54" s="47">
        <v>500</v>
      </c>
      <c r="G54" s="47">
        <v>1000</v>
      </c>
      <c r="H54" s="48">
        <f t="shared" si="0"/>
        <v>1500</v>
      </c>
      <c r="I54" s="39">
        <f t="shared" si="1"/>
        <v>3000</v>
      </c>
      <c r="J54" s="40">
        <f t="shared" si="2"/>
        <v>125</v>
      </c>
      <c r="K54" s="40">
        <f t="shared" si="3"/>
        <v>250</v>
      </c>
      <c r="L54" s="49">
        <f t="shared" si="4"/>
        <v>375</v>
      </c>
      <c r="M54" s="49">
        <f t="shared" si="5"/>
        <v>750</v>
      </c>
      <c r="N54" s="50">
        <f t="shared" si="6"/>
        <v>7.5</v>
      </c>
      <c r="O54" s="11" t="s">
        <v>9</v>
      </c>
    </row>
    <row r="55" spans="1:15" ht="18" x14ac:dyDescent="0.25">
      <c r="A55" s="43">
        <f t="shared" si="7"/>
        <v>49</v>
      </c>
      <c r="B55" s="44" t="s">
        <v>1</v>
      </c>
      <c r="C55" s="45" t="s">
        <v>137</v>
      </c>
      <c r="D55" s="35" t="s">
        <v>6</v>
      </c>
      <c r="E55" s="46">
        <v>4</v>
      </c>
      <c r="F55" s="47">
        <v>500</v>
      </c>
      <c r="G55" s="47">
        <v>1000</v>
      </c>
      <c r="H55" s="48">
        <f t="shared" si="0"/>
        <v>2000</v>
      </c>
      <c r="I55" s="39">
        <f t="shared" si="1"/>
        <v>4000</v>
      </c>
      <c r="J55" s="40">
        <f t="shared" si="2"/>
        <v>125</v>
      </c>
      <c r="K55" s="40">
        <f t="shared" si="3"/>
        <v>250</v>
      </c>
      <c r="L55" s="49">
        <f t="shared" si="4"/>
        <v>500</v>
      </c>
      <c r="M55" s="49">
        <f t="shared" si="5"/>
        <v>1000</v>
      </c>
      <c r="N55" s="50">
        <f t="shared" si="6"/>
        <v>10</v>
      </c>
      <c r="O55" s="11" t="s">
        <v>14</v>
      </c>
    </row>
    <row r="56" spans="1:15" ht="18" x14ac:dyDescent="0.25">
      <c r="A56" s="43">
        <f t="shared" si="7"/>
        <v>50</v>
      </c>
      <c r="B56" s="44" t="s">
        <v>1</v>
      </c>
      <c r="C56" s="45" t="s">
        <v>138</v>
      </c>
      <c r="D56" s="35" t="s">
        <v>6</v>
      </c>
      <c r="E56" s="46">
        <v>4</v>
      </c>
      <c r="F56" s="47">
        <v>500</v>
      </c>
      <c r="G56" s="47">
        <v>1000</v>
      </c>
      <c r="H56" s="48">
        <f t="shared" si="0"/>
        <v>2000</v>
      </c>
      <c r="I56" s="39">
        <f t="shared" si="1"/>
        <v>4000</v>
      </c>
      <c r="J56" s="40">
        <f t="shared" si="2"/>
        <v>125</v>
      </c>
      <c r="K56" s="40">
        <f t="shared" si="3"/>
        <v>250</v>
      </c>
      <c r="L56" s="49">
        <f t="shared" si="4"/>
        <v>500</v>
      </c>
      <c r="M56" s="49">
        <f t="shared" si="5"/>
        <v>1000</v>
      </c>
      <c r="N56" s="50">
        <f t="shared" si="6"/>
        <v>10</v>
      </c>
      <c r="O56" s="11" t="s">
        <v>9</v>
      </c>
    </row>
    <row r="57" spans="1:15" ht="36" x14ac:dyDescent="0.25">
      <c r="A57" s="43">
        <f t="shared" si="7"/>
        <v>51</v>
      </c>
      <c r="B57" s="44" t="s">
        <v>1</v>
      </c>
      <c r="C57" s="45" t="s">
        <v>139</v>
      </c>
      <c r="D57" s="35" t="s">
        <v>6</v>
      </c>
      <c r="E57" s="46">
        <v>4</v>
      </c>
      <c r="F57" s="47">
        <v>500</v>
      </c>
      <c r="G57" s="47">
        <v>750</v>
      </c>
      <c r="H57" s="48">
        <f t="shared" si="0"/>
        <v>2000</v>
      </c>
      <c r="I57" s="39">
        <f t="shared" si="1"/>
        <v>3000</v>
      </c>
      <c r="J57" s="40">
        <f t="shared" si="2"/>
        <v>125</v>
      </c>
      <c r="K57" s="40">
        <v>185</v>
      </c>
      <c r="L57" s="49">
        <f t="shared" si="4"/>
        <v>500</v>
      </c>
      <c r="M57" s="49">
        <f t="shared" si="5"/>
        <v>740</v>
      </c>
      <c r="N57" s="50">
        <f t="shared" si="6"/>
        <v>7.4</v>
      </c>
      <c r="O57" s="11" t="s">
        <v>14</v>
      </c>
    </row>
    <row r="58" spans="1:15" ht="18" x14ac:dyDescent="0.25">
      <c r="A58" s="43">
        <f t="shared" si="7"/>
        <v>52</v>
      </c>
      <c r="B58" s="44" t="s">
        <v>1</v>
      </c>
      <c r="C58" s="45" t="s">
        <v>140</v>
      </c>
      <c r="D58" s="35" t="s">
        <v>6</v>
      </c>
      <c r="E58" s="46">
        <v>8</v>
      </c>
      <c r="F58" s="47">
        <v>500</v>
      </c>
      <c r="G58" s="47">
        <v>800</v>
      </c>
      <c r="H58" s="48">
        <f t="shared" si="0"/>
        <v>4000</v>
      </c>
      <c r="I58" s="39">
        <f t="shared" si="1"/>
        <v>6400</v>
      </c>
      <c r="J58" s="40">
        <f t="shared" si="2"/>
        <v>125</v>
      </c>
      <c r="K58" s="40">
        <f t="shared" si="3"/>
        <v>200</v>
      </c>
      <c r="L58" s="49">
        <f t="shared" si="4"/>
        <v>1000</v>
      </c>
      <c r="M58" s="49">
        <f t="shared" si="5"/>
        <v>1600</v>
      </c>
      <c r="N58" s="50">
        <f t="shared" si="6"/>
        <v>16</v>
      </c>
      <c r="O58" s="11" t="s">
        <v>20</v>
      </c>
    </row>
    <row r="59" spans="1:15" ht="18" x14ac:dyDescent="0.25">
      <c r="A59" s="43">
        <f t="shared" si="7"/>
        <v>53</v>
      </c>
      <c r="B59" s="44" t="s">
        <v>1</v>
      </c>
      <c r="C59" s="45" t="s">
        <v>155</v>
      </c>
      <c r="D59" s="35" t="s">
        <v>6</v>
      </c>
      <c r="E59" s="46">
        <v>70</v>
      </c>
      <c r="F59" s="47">
        <v>200</v>
      </c>
      <c r="G59" s="47">
        <v>400</v>
      </c>
      <c r="H59" s="48">
        <f t="shared" si="0"/>
        <v>14000</v>
      </c>
      <c r="I59" s="39">
        <f t="shared" si="1"/>
        <v>28000</v>
      </c>
      <c r="J59" s="40">
        <f t="shared" si="2"/>
        <v>50</v>
      </c>
      <c r="K59" s="40">
        <f t="shared" si="3"/>
        <v>100</v>
      </c>
      <c r="L59" s="49">
        <f t="shared" si="4"/>
        <v>3500</v>
      </c>
      <c r="M59" s="49">
        <f t="shared" si="5"/>
        <v>7000</v>
      </c>
      <c r="N59" s="50">
        <f t="shared" si="6"/>
        <v>70</v>
      </c>
      <c r="O59" s="11" t="s">
        <v>22</v>
      </c>
    </row>
    <row r="60" spans="1:15" ht="18.75" customHeight="1" x14ac:dyDescent="0.25">
      <c r="A60" s="43">
        <f t="shared" si="7"/>
        <v>54</v>
      </c>
      <c r="B60" s="44" t="s">
        <v>1</v>
      </c>
      <c r="C60" s="45" t="s">
        <v>141</v>
      </c>
      <c r="D60" s="35" t="s">
        <v>6</v>
      </c>
      <c r="E60" s="46">
        <v>8</v>
      </c>
      <c r="F60" s="47">
        <f>50+300</f>
        <v>350</v>
      </c>
      <c r="G60" s="47">
        <f>150+600</f>
        <v>750</v>
      </c>
      <c r="H60" s="48">
        <f t="shared" si="0"/>
        <v>2800</v>
      </c>
      <c r="I60" s="39">
        <f t="shared" si="1"/>
        <v>6000</v>
      </c>
      <c r="J60" s="40">
        <v>100</v>
      </c>
      <c r="K60" s="40">
        <v>200</v>
      </c>
      <c r="L60" s="49">
        <f t="shared" si="4"/>
        <v>800</v>
      </c>
      <c r="M60" s="49">
        <f t="shared" si="5"/>
        <v>1600</v>
      </c>
      <c r="N60" s="50">
        <f t="shared" si="6"/>
        <v>16</v>
      </c>
      <c r="O60" s="12" t="s">
        <v>44</v>
      </c>
    </row>
    <row r="61" spans="1:15" ht="26.25" customHeight="1" x14ac:dyDescent="0.25">
      <c r="A61" s="43">
        <f t="shared" si="7"/>
        <v>55</v>
      </c>
      <c r="B61" s="44" t="s">
        <v>1</v>
      </c>
      <c r="C61" s="45" t="s">
        <v>142</v>
      </c>
      <c r="D61" s="35" t="s">
        <v>6</v>
      </c>
      <c r="E61" s="46">
        <v>0.8</v>
      </c>
      <c r="F61" s="47">
        <f>100+225</f>
        <v>325</v>
      </c>
      <c r="G61" s="47">
        <f>300+450</f>
        <v>750</v>
      </c>
      <c r="H61" s="48">
        <f t="shared" si="0"/>
        <v>260</v>
      </c>
      <c r="I61" s="39">
        <f t="shared" si="1"/>
        <v>600</v>
      </c>
      <c r="J61" s="40">
        <v>80</v>
      </c>
      <c r="K61" s="40">
        <v>200</v>
      </c>
      <c r="L61" s="49">
        <f t="shared" si="4"/>
        <v>64</v>
      </c>
      <c r="M61" s="49">
        <f t="shared" si="5"/>
        <v>160</v>
      </c>
      <c r="N61" s="50">
        <f t="shared" si="6"/>
        <v>1.6</v>
      </c>
      <c r="O61" s="12" t="s">
        <v>96</v>
      </c>
    </row>
    <row r="62" spans="1:15" ht="21" customHeight="1" x14ac:dyDescent="0.25">
      <c r="A62" s="43">
        <f t="shared" si="7"/>
        <v>56</v>
      </c>
      <c r="B62" s="44" t="s">
        <v>1</v>
      </c>
      <c r="C62" s="45" t="s">
        <v>143</v>
      </c>
      <c r="D62" s="35" t="s">
        <v>6</v>
      </c>
      <c r="E62" s="46">
        <v>4</v>
      </c>
      <c r="F62" s="47">
        <f>50+2325</f>
        <v>2375</v>
      </c>
      <c r="G62" s="47">
        <f>250+4650</f>
        <v>4900</v>
      </c>
      <c r="H62" s="48">
        <f t="shared" si="0"/>
        <v>9500</v>
      </c>
      <c r="I62" s="39">
        <f t="shared" si="1"/>
        <v>19600</v>
      </c>
      <c r="J62" s="40">
        <v>600</v>
      </c>
      <c r="K62" s="40">
        <v>1300</v>
      </c>
      <c r="L62" s="49">
        <f t="shared" si="4"/>
        <v>2400</v>
      </c>
      <c r="M62" s="49">
        <f t="shared" si="5"/>
        <v>5200</v>
      </c>
      <c r="N62" s="50">
        <f t="shared" si="6"/>
        <v>52</v>
      </c>
      <c r="O62" s="12" t="s">
        <v>45</v>
      </c>
    </row>
    <row r="63" spans="1:15" ht="46.5" customHeight="1" x14ac:dyDescent="0.25">
      <c r="A63" s="43">
        <f t="shared" si="7"/>
        <v>57</v>
      </c>
      <c r="B63" s="44" t="s">
        <v>1</v>
      </c>
      <c r="C63" s="45" t="s">
        <v>145</v>
      </c>
      <c r="D63" s="35" t="s">
        <v>6</v>
      </c>
      <c r="E63" s="46">
        <v>60</v>
      </c>
      <c r="F63" s="47">
        <v>10</v>
      </c>
      <c r="G63" s="47">
        <v>20</v>
      </c>
      <c r="H63" s="48">
        <f t="shared" si="0"/>
        <v>600</v>
      </c>
      <c r="I63" s="39">
        <f t="shared" si="1"/>
        <v>1200</v>
      </c>
      <c r="J63" s="40">
        <v>3</v>
      </c>
      <c r="K63" s="40">
        <f t="shared" si="3"/>
        <v>5</v>
      </c>
      <c r="L63" s="49">
        <f t="shared" si="4"/>
        <v>180</v>
      </c>
      <c r="M63" s="49">
        <f t="shared" si="5"/>
        <v>300</v>
      </c>
      <c r="N63" s="50">
        <f t="shared" si="6"/>
        <v>3</v>
      </c>
      <c r="O63" s="11" t="s">
        <v>47</v>
      </c>
    </row>
    <row r="64" spans="1:15" ht="52.5" customHeight="1" x14ac:dyDescent="0.25">
      <c r="A64" s="43">
        <f t="shared" si="7"/>
        <v>58</v>
      </c>
      <c r="B64" s="44" t="s">
        <v>1</v>
      </c>
      <c r="C64" s="45" t="s">
        <v>146</v>
      </c>
      <c r="D64" s="35" t="s">
        <v>6</v>
      </c>
      <c r="E64" s="46">
        <v>60</v>
      </c>
      <c r="F64" s="47">
        <v>10</v>
      </c>
      <c r="G64" s="47">
        <v>20</v>
      </c>
      <c r="H64" s="48">
        <f t="shared" si="0"/>
        <v>600</v>
      </c>
      <c r="I64" s="39">
        <f t="shared" si="1"/>
        <v>1200</v>
      </c>
      <c r="J64" s="40">
        <v>3</v>
      </c>
      <c r="K64" s="40">
        <f t="shared" si="3"/>
        <v>5</v>
      </c>
      <c r="L64" s="49">
        <f t="shared" si="4"/>
        <v>180</v>
      </c>
      <c r="M64" s="49">
        <f t="shared" si="5"/>
        <v>300</v>
      </c>
      <c r="N64" s="50">
        <f t="shared" si="6"/>
        <v>3</v>
      </c>
      <c r="O64" s="11" t="s">
        <v>46</v>
      </c>
    </row>
    <row r="65" spans="1:15" ht="20.25" customHeight="1" x14ac:dyDescent="0.25">
      <c r="A65" s="43">
        <f t="shared" si="7"/>
        <v>59</v>
      </c>
      <c r="B65" s="44" t="s">
        <v>1</v>
      </c>
      <c r="C65" s="45" t="s">
        <v>164</v>
      </c>
      <c r="D65" s="35" t="s">
        <v>6</v>
      </c>
      <c r="E65" s="46">
        <v>25</v>
      </c>
      <c r="F65" s="47">
        <v>20</v>
      </c>
      <c r="G65" s="47">
        <v>50</v>
      </c>
      <c r="H65" s="48">
        <f t="shared" si="0"/>
        <v>500</v>
      </c>
      <c r="I65" s="39">
        <f t="shared" si="1"/>
        <v>1250</v>
      </c>
      <c r="J65" s="40">
        <f t="shared" si="2"/>
        <v>5</v>
      </c>
      <c r="K65" s="40">
        <v>12</v>
      </c>
      <c r="L65" s="49">
        <f t="shared" si="4"/>
        <v>125</v>
      </c>
      <c r="M65" s="49">
        <f t="shared" si="5"/>
        <v>300</v>
      </c>
      <c r="N65" s="50">
        <f t="shared" si="6"/>
        <v>3</v>
      </c>
      <c r="O65" s="12" t="s">
        <v>48</v>
      </c>
    </row>
    <row r="66" spans="1:15" ht="36" x14ac:dyDescent="0.25">
      <c r="A66" s="43">
        <f t="shared" si="7"/>
        <v>60</v>
      </c>
      <c r="B66" s="44" t="s">
        <v>1</v>
      </c>
      <c r="C66" s="45" t="s">
        <v>199</v>
      </c>
      <c r="D66" s="35" t="s">
        <v>6</v>
      </c>
      <c r="E66" s="46">
        <v>15</v>
      </c>
      <c r="F66" s="47">
        <v>50</v>
      </c>
      <c r="G66" s="47">
        <v>150</v>
      </c>
      <c r="H66" s="48">
        <f t="shared" si="0"/>
        <v>750</v>
      </c>
      <c r="I66" s="39">
        <f t="shared" si="1"/>
        <v>2250</v>
      </c>
      <c r="J66" s="40">
        <v>13</v>
      </c>
      <c r="K66" s="40">
        <v>38</v>
      </c>
      <c r="L66" s="49">
        <f t="shared" si="4"/>
        <v>195</v>
      </c>
      <c r="M66" s="49">
        <f t="shared" si="5"/>
        <v>570</v>
      </c>
      <c r="N66" s="50">
        <f t="shared" si="6"/>
        <v>5.7</v>
      </c>
      <c r="O66" s="13" t="s">
        <v>105</v>
      </c>
    </row>
    <row r="67" spans="1:15" ht="18" x14ac:dyDescent="0.25">
      <c r="A67" s="43">
        <f t="shared" si="7"/>
        <v>61</v>
      </c>
      <c r="B67" s="44" t="s">
        <v>1</v>
      </c>
      <c r="C67" s="45" t="s">
        <v>200</v>
      </c>
      <c r="D67" s="35" t="s">
        <v>6</v>
      </c>
      <c r="E67" s="46">
        <v>0.5</v>
      </c>
      <c r="F67" s="47">
        <v>2000</v>
      </c>
      <c r="G67" s="47">
        <v>5000</v>
      </c>
      <c r="H67" s="48">
        <f t="shared" si="0"/>
        <v>1000</v>
      </c>
      <c r="I67" s="39">
        <f t="shared" si="1"/>
        <v>2500</v>
      </c>
      <c r="J67" s="40">
        <f t="shared" si="2"/>
        <v>500</v>
      </c>
      <c r="K67" s="40">
        <f t="shared" si="3"/>
        <v>1250</v>
      </c>
      <c r="L67" s="49">
        <f t="shared" si="4"/>
        <v>250</v>
      </c>
      <c r="M67" s="49">
        <f t="shared" si="5"/>
        <v>625</v>
      </c>
      <c r="N67" s="50">
        <f t="shared" si="6"/>
        <v>6.25</v>
      </c>
      <c r="O67" s="11" t="s">
        <v>106</v>
      </c>
    </row>
    <row r="68" spans="1:15" ht="18.75" customHeight="1" x14ac:dyDescent="0.25">
      <c r="A68" s="43">
        <f t="shared" si="7"/>
        <v>62</v>
      </c>
      <c r="B68" s="44" t="s">
        <v>1</v>
      </c>
      <c r="C68" s="45" t="s">
        <v>150</v>
      </c>
      <c r="D68" s="35" t="s">
        <v>6</v>
      </c>
      <c r="E68" s="46">
        <v>0.15</v>
      </c>
      <c r="F68" s="47">
        <f>500+3825</f>
        <v>4325</v>
      </c>
      <c r="G68" s="47">
        <f>2000+7650</f>
        <v>9650</v>
      </c>
      <c r="H68" s="48">
        <f t="shared" si="0"/>
        <v>648.75</v>
      </c>
      <c r="I68" s="39">
        <f t="shared" si="1"/>
        <v>1447.5</v>
      </c>
      <c r="J68" s="40">
        <v>1000</v>
      </c>
      <c r="K68" s="40">
        <v>2500</v>
      </c>
      <c r="L68" s="49">
        <f t="shared" si="4"/>
        <v>150</v>
      </c>
      <c r="M68" s="49">
        <f t="shared" si="5"/>
        <v>375</v>
      </c>
      <c r="N68" s="50">
        <f t="shared" si="6"/>
        <v>3.75</v>
      </c>
      <c r="O68" s="12" t="s">
        <v>92</v>
      </c>
    </row>
    <row r="69" spans="1:15" ht="33" customHeight="1" x14ac:dyDescent="0.25">
      <c r="A69" s="43">
        <f t="shared" si="7"/>
        <v>63</v>
      </c>
      <c r="B69" s="44" t="s">
        <v>1</v>
      </c>
      <c r="C69" s="45" t="s">
        <v>201</v>
      </c>
      <c r="D69" s="35" t="s">
        <v>6</v>
      </c>
      <c r="E69" s="51">
        <v>60</v>
      </c>
      <c r="F69" s="47">
        <v>20</v>
      </c>
      <c r="G69" s="47">
        <v>100</v>
      </c>
      <c r="H69" s="48">
        <f t="shared" si="0"/>
        <v>1200</v>
      </c>
      <c r="I69" s="39">
        <f t="shared" si="1"/>
        <v>6000</v>
      </c>
      <c r="J69" s="40">
        <f t="shared" si="2"/>
        <v>5</v>
      </c>
      <c r="K69" s="40">
        <f t="shared" si="3"/>
        <v>25</v>
      </c>
      <c r="L69" s="49">
        <f t="shared" si="4"/>
        <v>300</v>
      </c>
      <c r="M69" s="49">
        <f t="shared" si="5"/>
        <v>1500</v>
      </c>
      <c r="N69" s="50">
        <f t="shared" si="6"/>
        <v>15</v>
      </c>
      <c r="O69" s="12" t="s">
        <v>93</v>
      </c>
    </row>
    <row r="70" spans="1:15" s="2" customFormat="1" ht="76.5" customHeight="1" x14ac:dyDescent="0.25">
      <c r="A70" s="43">
        <f t="shared" si="7"/>
        <v>64</v>
      </c>
      <c r="B70" s="53" t="s">
        <v>1</v>
      </c>
      <c r="C70" s="45" t="s">
        <v>202</v>
      </c>
      <c r="D70" s="35" t="s">
        <v>6</v>
      </c>
      <c r="E70" s="51">
        <v>50</v>
      </c>
      <c r="F70" s="47">
        <v>50</v>
      </c>
      <c r="G70" s="47">
        <v>100</v>
      </c>
      <c r="H70" s="48">
        <f t="shared" si="0"/>
        <v>2500</v>
      </c>
      <c r="I70" s="39">
        <f t="shared" si="1"/>
        <v>5000</v>
      </c>
      <c r="J70" s="40">
        <v>15</v>
      </c>
      <c r="K70" s="40">
        <f t="shared" si="3"/>
        <v>25</v>
      </c>
      <c r="L70" s="49">
        <f t="shared" si="4"/>
        <v>750</v>
      </c>
      <c r="M70" s="49">
        <f t="shared" si="5"/>
        <v>1250</v>
      </c>
      <c r="N70" s="50">
        <f t="shared" si="6"/>
        <v>12.5</v>
      </c>
      <c r="O70" s="13" t="s">
        <v>86</v>
      </c>
    </row>
    <row r="71" spans="1:15" ht="18.75" customHeight="1" x14ac:dyDescent="0.25">
      <c r="A71" s="43">
        <f t="shared" si="7"/>
        <v>65</v>
      </c>
      <c r="B71" s="44" t="s">
        <v>1</v>
      </c>
      <c r="C71" s="45" t="s">
        <v>149</v>
      </c>
      <c r="D71" s="35" t="s">
        <v>6</v>
      </c>
      <c r="E71" s="51">
        <v>8</v>
      </c>
      <c r="F71" s="47">
        <f>50+400</f>
        <v>450</v>
      </c>
      <c r="G71" s="47">
        <f>100+800</f>
        <v>900</v>
      </c>
      <c r="H71" s="48">
        <f t="shared" si="0"/>
        <v>3600</v>
      </c>
      <c r="I71" s="39">
        <f t="shared" si="1"/>
        <v>7200</v>
      </c>
      <c r="J71" s="40">
        <v>120</v>
      </c>
      <c r="K71" s="40">
        <v>230</v>
      </c>
      <c r="L71" s="49">
        <f t="shared" si="4"/>
        <v>960</v>
      </c>
      <c r="M71" s="49">
        <f t="shared" si="5"/>
        <v>1840</v>
      </c>
      <c r="N71" s="50">
        <f t="shared" si="6"/>
        <v>18.400000000000002</v>
      </c>
      <c r="O71" s="12" t="s">
        <v>49</v>
      </c>
    </row>
    <row r="72" spans="1:15" ht="19.5" customHeight="1" x14ac:dyDescent="0.25">
      <c r="A72" s="43">
        <f t="shared" si="7"/>
        <v>66</v>
      </c>
      <c r="B72" s="44" t="s">
        <v>1</v>
      </c>
      <c r="C72" s="45" t="s">
        <v>203</v>
      </c>
      <c r="D72" s="35" t="s">
        <v>6</v>
      </c>
      <c r="E72" s="51">
        <v>5.5</v>
      </c>
      <c r="F72" s="47">
        <f>100+275</f>
        <v>375</v>
      </c>
      <c r="G72" s="47">
        <f>400+550</f>
        <v>950</v>
      </c>
      <c r="H72" s="48">
        <f t="shared" ref="H72:H114" si="8">F72*E72</f>
        <v>2062.5</v>
      </c>
      <c r="I72" s="39">
        <f t="shared" ref="I72:I114" si="9">G72*E72</f>
        <v>5225</v>
      </c>
      <c r="J72" s="40">
        <v>100</v>
      </c>
      <c r="K72" s="40">
        <v>250</v>
      </c>
      <c r="L72" s="49">
        <f t="shared" ref="L72:L114" si="10">J72*E72</f>
        <v>550</v>
      </c>
      <c r="M72" s="49">
        <f t="shared" ref="M72:M114" si="11">K72*E72</f>
        <v>1375</v>
      </c>
      <c r="N72" s="50">
        <f t="shared" ref="N72:N114" si="12">M72*1%</f>
        <v>13.75</v>
      </c>
      <c r="O72" s="12" t="s">
        <v>50</v>
      </c>
    </row>
    <row r="73" spans="1:15" ht="36" x14ac:dyDescent="0.25">
      <c r="A73" s="43">
        <f t="shared" ref="A73:A113" si="13">A72+1</f>
        <v>67</v>
      </c>
      <c r="B73" s="44" t="s">
        <v>1</v>
      </c>
      <c r="C73" s="45" t="s">
        <v>165</v>
      </c>
      <c r="D73" s="35" t="s">
        <v>6</v>
      </c>
      <c r="E73" s="51">
        <v>35</v>
      </c>
      <c r="F73" s="47">
        <v>10</v>
      </c>
      <c r="G73" s="47">
        <v>30</v>
      </c>
      <c r="H73" s="48">
        <f t="shared" si="8"/>
        <v>350</v>
      </c>
      <c r="I73" s="39">
        <f t="shared" si="9"/>
        <v>1050</v>
      </c>
      <c r="J73" s="40">
        <v>3</v>
      </c>
      <c r="K73" s="40">
        <v>8</v>
      </c>
      <c r="L73" s="49">
        <f t="shared" si="10"/>
        <v>105</v>
      </c>
      <c r="M73" s="49">
        <f t="shared" si="11"/>
        <v>280</v>
      </c>
      <c r="N73" s="50">
        <f t="shared" si="12"/>
        <v>2.8000000000000003</v>
      </c>
      <c r="O73" s="11" t="s">
        <v>51</v>
      </c>
    </row>
    <row r="74" spans="1:15" ht="18" x14ac:dyDescent="0.25">
      <c r="A74" s="43">
        <f t="shared" si="13"/>
        <v>68</v>
      </c>
      <c r="B74" s="44" t="s">
        <v>1</v>
      </c>
      <c r="C74" s="45" t="s">
        <v>151</v>
      </c>
      <c r="D74" s="35" t="s">
        <v>6</v>
      </c>
      <c r="E74" s="51">
        <v>0.1</v>
      </c>
      <c r="F74" s="47">
        <v>1000</v>
      </c>
      <c r="G74" s="47">
        <v>3000</v>
      </c>
      <c r="H74" s="48">
        <f t="shared" si="8"/>
        <v>100</v>
      </c>
      <c r="I74" s="39">
        <f t="shared" si="9"/>
        <v>300</v>
      </c>
      <c r="J74" s="40">
        <f t="shared" ref="J74:J114" si="14">F74/4</f>
        <v>250</v>
      </c>
      <c r="K74" s="40">
        <f t="shared" ref="K74:K114" si="15">G74/4</f>
        <v>750</v>
      </c>
      <c r="L74" s="49">
        <f t="shared" si="10"/>
        <v>25</v>
      </c>
      <c r="M74" s="49">
        <f t="shared" si="11"/>
        <v>75</v>
      </c>
      <c r="N74" s="50">
        <f t="shared" si="12"/>
        <v>0.75</v>
      </c>
      <c r="O74" s="11" t="s">
        <v>52</v>
      </c>
    </row>
    <row r="75" spans="1:15" ht="26.25" customHeight="1" x14ac:dyDescent="0.25">
      <c r="A75" s="43">
        <f t="shared" si="13"/>
        <v>69</v>
      </c>
      <c r="B75" s="44" t="s">
        <v>1</v>
      </c>
      <c r="C75" s="45" t="s">
        <v>204</v>
      </c>
      <c r="D75" s="35" t="s">
        <v>6</v>
      </c>
      <c r="E75" s="51">
        <v>0.15</v>
      </c>
      <c r="F75" s="47">
        <v>1000</v>
      </c>
      <c r="G75" s="47">
        <v>2000</v>
      </c>
      <c r="H75" s="48">
        <f t="shared" si="8"/>
        <v>150</v>
      </c>
      <c r="I75" s="39">
        <f t="shared" si="9"/>
        <v>300</v>
      </c>
      <c r="J75" s="40">
        <f t="shared" si="14"/>
        <v>250</v>
      </c>
      <c r="K75" s="40">
        <f t="shared" si="15"/>
        <v>500</v>
      </c>
      <c r="L75" s="49">
        <f t="shared" si="10"/>
        <v>37.5</v>
      </c>
      <c r="M75" s="49">
        <f t="shared" si="11"/>
        <v>75</v>
      </c>
      <c r="N75" s="50">
        <f t="shared" si="12"/>
        <v>0.75</v>
      </c>
      <c r="O75" s="11" t="s">
        <v>97</v>
      </c>
    </row>
    <row r="76" spans="1:15" ht="22.5" customHeight="1" x14ac:dyDescent="0.25">
      <c r="A76" s="43">
        <f t="shared" si="13"/>
        <v>70</v>
      </c>
      <c r="B76" s="44" t="s">
        <v>1</v>
      </c>
      <c r="C76" s="45" t="s">
        <v>205</v>
      </c>
      <c r="D76" s="35" t="s">
        <v>6</v>
      </c>
      <c r="E76" s="51">
        <v>25</v>
      </c>
      <c r="F76" s="47">
        <v>40</v>
      </c>
      <c r="G76" s="47">
        <v>120</v>
      </c>
      <c r="H76" s="48">
        <f t="shared" si="8"/>
        <v>1000</v>
      </c>
      <c r="I76" s="39">
        <f t="shared" si="9"/>
        <v>3000</v>
      </c>
      <c r="J76" s="40">
        <f t="shared" si="14"/>
        <v>10</v>
      </c>
      <c r="K76" s="40">
        <f t="shared" si="15"/>
        <v>30</v>
      </c>
      <c r="L76" s="49">
        <f t="shared" si="10"/>
        <v>250</v>
      </c>
      <c r="M76" s="49">
        <f t="shared" si="11"/>
        <v>750</v>
      </c>
      <c r="N76" s="50">
        <f t="shared" si="12"/>
        <v>7.5</v>
      </c>
      <c r="O76" s="12" t="s">
        <v>53</v>
      </c>
    </row>
    <row r="77" spans="1:15" s="2" customFormat="1" ht="18" x14ac:dyDescent="0.25">
      <c r="A77" s="43">
        <f t="shared" si="13"/>
        <v>71</v>
      </c>
      <c r="B77" s="53" t="s">
        <v>1</v>
      </c>
      <c r="C77" s="45" t="s">
        <v>152</v>
      </c>
      <c r="D77" s="35" t="s">
        <v>6</v>
      </c>
      <c r="E77" s="51">
        <v>15</v>
      </c>
      <c r="F77" s="47">
        <v>50</v>
      </c>
      <c r="G77" s="47">
        <v>200</v>
      </c>
      <c r="H77" s="48">
        <f t="shared" si="8"/>
        <v>750</v>
      </c>
      <c r="I77" s="39">
        <f t="shared" si="9"/>
        <v>3000</v>
      </c>
      <c r="J77" s="40">
        <v>13</v>
      </c>
      <c r="K77" s="40">
        <f t="shared" si="15"/>
        <v>50</v>
      </c>
      <c r="L77" s="49">
        <f t="shared" si="10"/>
        <v>195</v>
      </c>
      <c r="M77" s="49">
        <f t="shared" si="11"/>
        <v>750</v>
      </c>
      <c r="N77" s="50">
        <f t="shared" si="12"/>
        <v>7.5</v>
      </c>
      <c r="O77" s="16" t="s">
        <v>81</v>
      </c>
    </row>
    <row r="78" spans="1:15" ht="18" x14ac:dyDescent="0.25">
      <c r="A78" s="55">
        <f t="shared" si="13"/>
        <v>72</v>
      </c>
      <c r="B78" s="44" t="s">
        <v>1</v>
      </c>
      <c r="C78" s="45" t="s">
        <v>76</v>
      </c>
      <c r="D78" s="35" t="s">
        <v>6</v>
      </c>
      <c r="E78" s="51">
        <v>5</v>
      </c>
      <c r="F78" s="47">
        <f>100+275</f>
        <v>375</v>
      </c>
      <c r="G78" s="47">
        <f>250+550</f>
        <v>800</v>
      </c>
      <c r="H78" s="48">
        <f t="shared" si="8"/>
        <v>1875</v>
      </c>
      <c r="I78" s="39">
        <f t="shared" si="9"/>
        <v>4000</v>
      </c>
      <c r="J78" s="40">
        <v>100</v>
      </c>
      <c r="K78" s="40">
        <f>G78/4</f>
        <v>200</v>
      </c>
      <c r="L78" s="49">
        <f t="shared" si="10"/>
        <v>500</v>
      </c>
      <c r="M78" s="49">
        <f t="shared" si="11"/>
        <v>1000</v>
      </c>
      <c r="N78" s="50">
        <f t="shared" si="12"/>
        <v>10</v>
      </c>
      <c r="O78" s="11" t="s">
        <v>54</v>
      </c>
    </row>
    <row r="79" spans="1:15" ht="52.5" customHeight="1" x14ac:dyDescent="0.25">
      <c r="A79" s="43">
        <f t="shared" si="13"/>
        <v>73</v>
      </c>
      <c r="B79" s="44" t="s">
        <v>1</v>
      </c>
      <c r="C79" s="45" t="s">
        <v>206</v>
      </c>
      <c r="D79" s="35" t="s">
        <v>6</v>
      </c>
      <c r="E79" s="51">
        <v>12</v>
      </c>
      <c r="F79" s="47">
        <v>20</v>
      </c>
      <c r="G79" s="47">
        <v>200</v>
      </c>
      <c r="H79" s="48">
        <f t="shared" si="8"/>
        <v>240</v>
      </c>
      <c r="I79" s="39">
        <f t="shared" si="9"/>
        <v>2400</v>
      </c>
      <c r="J79" s="40">
        <f t="shared" si="14"/>
        <v>5</v>
      </c>
      <c r="K79" s="40">
        <f t="shared" si="15"/>
        <v>50</v>
      </c>
      <c r="L79" s="49">
        <f t="shared" si="10"/>
        <v>60</v>
      </c>
      <c r="M79" s="49">
        <f t="shared" si="11"/>
        <v>600</v>
      </c>
      <c r="N79" s="50">
        <f t="shared" si="12"/>
        <v>6</v>
      </c>
      <c r="O79" s="11" t="s">
        <v>55</v>
      </c>
    </row>
    <row r="80" spans="1:15" ht="23.25" customHeight="1" x14ac:dyDescent="0.25">
      <c r="A80" s="43">
        <f t="shared" si="13"/>
        <v>74</v>
      </c>
      <c r="B80" s="44" t="s">
        <v>1</v>
      </c>
      <c r="C80" s="45" t="s">
        <v>207</v>
      </c>
      <c r="D80" s="35" t="s">
        <v>6</v>
      </c>
      <c r="E80" s="51">
        <v>2</v>
      </c>
      <c r="F80" s="47">
        <v>50</v>
      </c>
      <c r="G80" s="47">
        <v>100</v>
      </c>
      <c r="H80" s="48">
        <f t="shared" si="8"/>
        <v>100</v>
      </c>
      <c r="I80" s="39">
        <f t="shared" si="9"/>
        <v>200</v>
      </c>
      <c r="J80" s="40">
        <v>13</v>
      </c>
      <c r="K80" s="40">
        <f t="shared" si="15"/>
        <v>25</v>
      </c>
      <c r="L80" s="49">
        <f t="shared" si="10"/>
        <v>26</v>
      </c>
      <c r="M80" s="49">
        <f t="shared" si="11"/>
        <v>50</v>
      </c>
      <c r="N80" s="50">
        <f t="shared" si="12"/>
        <v>0.5</v>
      </c>
      <c r="O80" s="17" t="s">
        <v>98</v>
      </c>
    </row>
    <row r="81" spans="1:15" ht="56.25" customHeight="1" x14ac:dyDescent="0.25">
      <c r="A81" s="43">
        <f t="shared" si="13"/>
        <v>75</v>
      </c>
      <c r="B81" s="44" t="s">
        <v>1</v>
      </c>
      <c r="C81" s="45" t="s">
        <v>208</v>
      </c>
      <c r="D81" s="35" t="s">
        <v>6</v>
      </c>
      <c r="E81" s="51">
        <v>2</v>
      </c>
      <c r="F81" s="47">
        <v>50</v>
      </c>
      <c r="G81" s="47">
        <v>100</v>
      </c>
      <c r="H81" s="48">
        <f t="shared" si="8"/>
        <v>100</v>
      </c>
      <c r="I81" s="39">
        <f t="shared" si="9"/>
        <v>200</v>
      </c>
      <c r="J81" s="40">
        <v>13</v>
      </c>
      <c r="K81" s="40">
        <f t="shared" si="15"/>
        <v>25</v>
      </c>
      <c r="L81" s="49">
        <f t="shared" si="10"/>
        <v>26</v>
      </c>
      <c r="M81" s="49">
        <f t="shared" si="11"/>
        <v>50</v>
      </c>
      <c r="N81" s="50">
        <f t="shared" si="12"/>
        <v>0.5</v>
      </c>
      <c r="O81" s="18" t="s">
        <v>102</v>
      </c>
    </row>
    <row r="82" spans="1:15" ht="36" x14ac:dyDescent="0.25">
      <c r="A82" s="43">
        <f t="shared" si="13"/>
        <v>76</v>
      </c>
      <c r="B82" s="44" t="s">
        <v>1</v>
      </c>
      <c r="C82" s="45" t="s">
        <v>209</v>
      </c>
      <c r="D82" s="35" t="s">
        <v>6</v>
      </c>
      <c r="E82" s="51">
        <v>50</v>
      </c>
      <c r="F82" s="47">
        <v>20</v>
      </c>
      <c r="G82" s="47">
        <v>60</v>
      </c>
      <c r="H82" s="48">
        <f t="shared" si="8"/>
        <v>1000</v>
      </c>
      <c r="I82" s="39">
        <f t="shared" si="9"/>
        <v>3000</v>
      </c>
      <c r="J82" s="40">
        <f t="shared" si="14"/>
        <v>5</v>
      </c>
      <c r="K82" s="40">
        <f t="shared" si="15"/>
        <v>15</v>
      </c>
      <c r="L82" s="49">
        <f t="shared" si="10"/>
        <v>250</v>
      </c>
      <c r="M82" s="49">
        <f t="shared" si="11"/>
        <v>750</v>
      </c>
      <c r="N82" s="50">
        <f t="shared" si="12"/>
        <v>7.5</v>
      </c>
      <c r="O82" s="19" t="s">
        <v>57</v>
      </c>
    </row>
    <row r="83" spans="1:15" ht="27.75" customHeight="1" x14ac:dyDescent="0.25">
      <c r="A83" s="43">
        <f t="shared" si="13"/>
        <v>77</v>
      </c>
      <c r="B83" s="44" t="s">
        <v>1</v>
      </c>
      <c r="C83" s="45" t="s">
        <v>158</v>
      </c>
      <c r="D83" s="35" t="s">
        <v>6</v>
      </c>
      <c r="E83" s="51">
        <v>25</v>
      </c>
      <c r="F83" s="47">
        <v>50</v>
      </c>
      <c r="G83" s="47">
        <v>100</v>
      </c>
      <c r="H83" s="48">
        <f t="shared" si="8"/>
        <v>1250</v>
      </c>
      <c r="I83" s="39">
        <f t="shared" si="9"/>
        <v>2500</v>
      </c>
      <c r="J83" s="40">
        <v>13</v>
      </c>
      <c r="K83" s="40">
        <f t="shared" si="15"/>
        <v>25</v>
      </c>
      <c r="L83" s="49">
        <f t="shared" si="10"/>
        <v>325</v>
      </c>
      <c r="M83" s="49">
        <f t="shared" si="11"/>
        <v>625</v>
      </c>
      <c r="N83" s="50">
        <f t="shared" si="12"/>
        <v>6.25</v>
      </c>
      <c r="O83" s="11" t="s">
        <v>56</v>
      </c>
    </row>
    <row r="84" spans="1:15" ht="18" x14ac:dyDescent="0.25">
      <c r="A84" s="43">
        <f t="shared" si="13"/>
        <v>78</v>
      </c>
      <c r="B84" s="44" t="s">
        <v>1</v>
      </c>
      <c r="C84" s="45" t="s">
        <v>210</v>
      </c>
      <c r="D84" s="35" t="s">
        <v>6</v>
      </c>
      <c r="E84" s="51">
        <v>0.15</v>
      </c>
      <c r="F84" s="47">
        <v>1000</v>
      </c>
      <c r="G84" s="47">
        <v>2000</v>
      </c>
      <c r="H84" s="48">
        <f t="shared" si="8"/>
        <v>150</v>
      </c>
      <c r="I84" s="39">
        <f t="shared" si="9"/>
        <v>300</v>
      </c>
      <c r="J84" s="40">
        <f t="shared" si="14"/>
        <v>250</v>
      </c>
      <c r="K84" s="40">
        <f t="shared" si="15"/>
        <v>500</v>
      </c>
      <c r="L84" s="49">
        <f t="shared" si="10"/>
        <v>37.5</v>
      </c>
      <c r="M84" s="49">
        <f t="shared" si="11"/>
        <v>75</v>
      </c>
      <c r="N84" s="50">
        <f t="shared" si="12"/>
        <v>0.75</v>
      </c>
      <c r="O84" s="19" t="s">
        <v>58</v>
      </c>
    </row>
    <row r="85" spans="1:15" ht="22.5" customHeight="1" x14ac:dyDescent="0.25">
      <c r="A85" s="43">
        <f t="shared" si="13"/>
        <v>79</v>
      </c>
      <c r="B85" s="44" t="s">
        <v>1</v>
      </c>
      <c r="C85" s="45" t="s">
        <v>166</v>
      </c>
      <c r="D85" s="35" t="s">
        <v>6</v>
      </c>
      <c r="E85" s="51">
        <v>1.5</v>
      </c>
      <c r="F85" s="47">
        <v>50</v>
      </c>
      <c r="G85" s="47">
        <v>200</v>
      </c>
      <c r="H85" s="48">
        <f t="shared" si="8"/>
        <v>75</v>
      </c>
      <c r="I85" s="39">
        <f t="shared" si="9"/>
        <v>300</v>
      </c>
      <c r="J85" s="40">
        <v>13</v>
      </c>
      <c r="K85" s="40">
        <f t="shared" si="15"/>
        <v>50</v>
      </c>
      <c r="L85" s="49">
        <f t="shared" si="10"/>
        <v>19.5</v>
      </c>
      <c r="M85" s="49">
        <f t="shared" si="11"/>
        <v>75</v>
      </c>
      <c r="N85" s="50">
        <f t="shared" si="12"/>
        <v>0.75</v>
      </c>
      <c r="O85" s="12" t="s">
        <v>90</v>
      </c>
    </row>
    <row r="86" spans="1:15" ht="18" x14ac:dyDescent="0.25">
      <c r="A86" s="43">
        <f t="shared" si="13"/>
        <v>80</v>
      </c>
      <c r="B86" s="44" t="s">
        <v>1</v>
      </c>
      <c r="C86" s="45" t="s">
        <v>167</v>
      </c>
      <c r="D86" s="35" t="s">
        <v>192</v>
      </c>
      <c r="E86" s="51">
        <v>15</v>
      </c>
      <c r="F86" s="47">
        <v>5</v>
      </c>
      <c r="G86" s="47">
        <v>15</v>
      </c>
      <c r="H86" s="48">
        <f t="shared" si="8"/>
        <v>75</v>
      </c>
      <c r="I86" s="39">
        <f t="shared" si="9"/>
        <v>225</v>
      </c>
      <c r="J86" s="40">
        <v>3</v>
      </c>
      <c r="K86" s="40">
        <v>7</v>
      </c>
      <c r="L86" s="49">
        <f t="shared" si="10"/>
        <v>45</v>
      </c>
      <c r="M86" s="49">
        <f t="shared" si="11"/>
        <v>105</v>
      </c>
      <c r="N86" s="50">
        <f t="shared" si="12"/>
        <v>1.05</v>
      </c>
      <c r="O86" s="11" t="s">
        <v>59</v>
      </c>
    </row>
    <row r="87" spans="1:15" ht="20.25" customHeight="1" x14ac:dyDescent="0.25">
      <c r="A87" s="43">
        <f t="shared" si="13"/>
        <v>81</v>
      </c>
      <c r="B87" s="44" t="s">
        <v>1</v>
      </c>
      <c r="C87" s="45" t="s">
        <v>168</v>
      </c>
      <c r="D87" s="35" t="s">
        <v>192</v>
      </c>
      <c r="E87" s="51">
        <v>15</v>
      </c>
      <c r="F87" s="47">
        <v>5</v>
      </c>
      <c r="G87" s="47">
        <v>15</v>
      </c>
      <c r="H87" s="48">
        <f t="shared" si="8"/>
        <v>75</v>
      </c>
      <c r="I87" s="39">
        <f t="shared" si="9"/>
        <v>225</v>
      </c>
      <c r="J87" s="40">
        <v>3</v>
      </c>
      <c r="K87" s="40">
        <v>7</v>
      </c>
      <c r="L87" s="49">
        <f t="shared" si="10"/>
        <v>45</v>
      </c>
      <c r="M87" s="49">
        <f t="shared" si="11"/>
        <v>105</v>
      </c>
      <c r="N87" s="50">
        <f t="shared" si="12"/>
        <v>1.05</v>
      </c>
      <c r="O87" s="12" t="s">
        <v>60</v>
      </c>
    </row>
    <row r="88" spans="1:15" ht="21" customHeight="1" x14ac:dyDescent="0.25">
      <c r="A88" s="43">
        <f t="shared" si="13"/>
        <v>82</v>
      </c>
      <c r="B88" s="44" t="s">
        <v>1</v>
      </c>
      <c r="C88" s="45" t="s">
        <v>169</v>
      </c>
      <c r="D88" s="35" t="s">
        <v>192</v>
      </c>
      <c r="E88" s="51">
        <v>15</v>
      </c>
      <c r="F88" s="47">
        <v>5</v>
      </c>
      <c r="G88" s="47">
        <v>10</v>
      </c>
      <c r="H88" s="48">
        <f t="shared" si="8"/>
        <v>75</v>
      </c>
      <c r="I88" s="39">
        <f t="shared" si="9"/>
        <v>150</v>
      </c>
      <c r="J88" s="40">
        <v>3</v>
      </c>
      <c r="K88" s="40">
        <v>7</v>
      </c>
      <c r="L88" s="49">
        <f t="shared" si="10"/>
        <v>45</v>
      </c>
      <c r="M88" s="49">
        <f t="shared" si="11"/>
        <v>105</v>
      </c>
      <c r="N88" s="50">
        <f t="shared" si="12"/>
        <v>1.05</v>
      </c>
      <c r="O88" s="12" t="s">
        <v>99</v>
      </c>
    </row>
    <row r="89" spans="1:15" ht="16.5" customHeight="1" x14ac:dyDescent="0.25">
      <c r="A89" s="43">
        <f t="shared" si="13"/>
        <v>83</v>
      </c>
      <c r="B89" s="44" t="s">
        <v>1</v>
      </c>
      <c r="C89" s="45" t="s">
        <v>170</v>
      </c>
      <c r="D89" s="35" t="s">
        <v>192</v>
      </c>
      <c r="E89" s="51">
        <v>15</v>
      </c>
      <c r="F89" s="47">
        <v>5</v>
      </c>
      <c r="G89" s="47">
        <v>10</v>
      </c>
      <c r="H89" s="48">
        <f t="shared" si="8"/>
        <v>75</v>
      </c>
      <c r="I89" s="39">
        <f t="shared" si="9"/>
        <v>150</v>
      </c>
      <c r="J89" s="40">
        <v>3</v>
      </c>
      <c r="K89" s="40">
        <v>7</v>
      </c>
      <c r="L89" s="49">
        <f t="shared" si="10"/>
        <v>45</v>
      </c>
      <c r="M89" s="49">
        <f t="shared" si="11"/>
        <v>105</v>
      </c>
      <c r="N89" s="50">
        <f t="shared" si="12"/>
        <v>1.05</v>
      </c>
      <c r="O89" s="12" t="s">
        <v>100</v>
      </c>
    </row>
    <row r="90" spans="1:15" s="2" customFormat="1" ht="18" x14ac:dyDescent="0.25">
      <c r="A90" s="43">
        <f t="shared" si="13"/>
        <v>84</v>
      </c>
      <c r="B90" s="53" t="s">
        <v>1</v>
      </c>
      <c r="C90" s="45" t="s">
        <v>171</v>
      </c>
      <c r="D90" s="35" t="s">
        <v>192</v>
      </c>
      <c r="E90" s="51">
        <v>15</v>
      </c>
      <c r="F90" s="47">
        <v>5</v>
      </c>
      <c r="G90" s="47">
        <v>10</v>
      </c>
      <c r="H90" s="48">
        <f t="shared" si="8"/>
        <v>75</v>
      </c>
      <c r="I90" s="39">
        <f t="shared" si="9"/>
        <v>150</v>
      </c>
      <c r="J90" s="40">
        <v>3</v>
      </c>
      <c r="K90" s="40">
        <v>7</v>
      </c>
      <c r="L90" s="49">
        <f t="shared" si="10"/>
        <v>45</v>
      </c>
      <c r="M90" s="49">
        <f t="shared" si="11"/>
        <v>105</v>
      </c>
      <c r="N90" s="50">
        <f t="shared" si="12"/>
        <v>1.05</v>
      </c>
      <c r="O90" s="11" t="s">
        <v>61</v>
      </c>
    </row>
    <row r="91" spans="1:15" ht="20.25" customHeight="1" x14ac:dyDescent="0.25">
      <c r="A91" s="43">
        <f t="shared" si="13"/>
        <v>85</v>
      </c>
      <c r="B91" s="44" t="s">
        <v>1</v>
      </c>
      <c r="C91" s="45" t="s">
        <v>172</v>
      </c>
      <c r="D91" s="35" t="s">
        <v>6</v>
      </c>
      <c r="E91" s="51">
        <v>12</v>
      </c>
      <c r="F91" s="47">
        <v>25</v>
      </c>
      <c r="G91" s="47">
        <v>100</v>
      </c>
      <c r="H91" s="48">
        <f t="shared" si="8"/>
        <v>300</v>
      </c>
      <c r="I91" s="39">
        <f t="shared" si="9"/>
        <v>1200</v>
      </c>
      <c r="J91" s="40">
        <v>6</v>
      </c>
      <c r="K91" s="40">
        <f t="shared" si="15"/>
        <v>25</v>
      </c>
      <c r="L91" s="49">
        <f t="shared" si="10"/>
        <v>72</v>
      </c>
      <c r="M91" s="49">
        <f t="shared" si="11"/>
        <v>300</v>
      </c>
      <c r="N91" s="50">
        <f t="shared" si="12"/>
        <v>3</v>
      </c>
      <c r="O91" s="12" t="s">
        <v>28</v>
      </c>
    </row>
    <row r="92" spans="1:15" ht="22.5" customHeight="1" x14ac:dyDescent="0.25">
      <c r="A92" s="43">
        <f t="shared" si="13"/>
        <v>86</v>
      </c>
      <c r="B92" s="44" t="s">
        <v>1</v>
      </c>
      <c r="C92" s="56" t="s">
        <v>173</v>
      </c>
      <c r="D92" s="35" t="s">
        <v>6</v>
      </c>
      <c r="E92" s="51">
        <v>0.2</v>
      </c>
      <c r="F92" s="47">
        <v>500</v>
      </c>
      <c r="G92" s="47">
        <v>1000</v>
      </c>
      <c r="H92" s="48">
        <f t="shared" si="8"/>
        <v>100</v>
      </c>
      <c r="I92" s="39">
        <f t="shared" si="9"/>
        <v>200</v>
      </c>
      <c r="J92" s="40">
        <f t="shared" si="14"/>
        <v>125</v>
      </c>
      <c r="K92" s="40">
        <f t="shared" si="15"/>
        <v>250</v>
      </c>
      <c r="L92" s="49">
        <f t="shared" si="10"/>
        <v>25</v>
      </c>
      <c r="M92" s="49">
        <f t="shared" si="11"/>
        <v>50</v>
      </c>
      <c r="N92" s="50">
        <f t="shared" si="12"/>
        <v>0.5</v>
      </c>
      <c r="O92" s="12" t="s">
        <v>62</v>
      </c>
    </row>
    <row r="93" spans="1:15" ht="44.25" customHeight="1" x14ac:dyDescent="0.25">
      <c r="A93" s="43">
        <f t="shared" si="13"/>
        <v>87</v>
      </c>
      <c r="B93" s="44" t="s">
        <v>1</v>
      </c>
      <c r="C93" s="56" t="s">
        <v>174</v>
      </c>
      <c r="D93" s="35" t="s">
        <v>6</v>
      </c>
      <c r="E93" s="51">
        <v>2.4500000000000002</v>
      </c>
      <c r="F93" s="47">
        <v>1250</v>
      </c>
      <c r="G93" s="47">
        <v>2500</v>
      </c>
      <c r="H93" s="48">
        <f t="shared" si="8"/>
        <v>3062.5</v>
      </c>
      <c r="I93" s="39">
        <f t="shared" si="9"/>
        <v>6125</v>
      </c>
      <c r="J93" s="40">
        <v>312</v>
      </c>
      <c r="K93" s="40">
        <f t="shared" si="15"/>
        <v>625</v>
      </c>
      <c r="L93" s="49">
        <f t="shared" si="10"/>
        <v>764.40000000000009</v>
      </c>
      <c r="M93" s="49">
        <f t="shared" si="11"/>
        <v>1531.25</v>
      </c>
      <c r="N93" s="50">
        <f t="shared" si="12"/>
        <v>15.3125</v>
      </c>
      <c r="O93" s="12" t="s">
        <v>63</v>
      </c>
    </row>
    <row r="94" spans="1:15" ht="39.75" customHeight="1" x14ac:dyDescent="0.25">
      <c r="A94" s="43">
        <f t="shared" si="13"/>
        <v>88</v>
      </c>
      <c r="B94" s="44" t="s">
        <v>1</v>
      </c>
      <c r="C94" s="56" t="s">
        <v>175</v>
      </c>
      <c r="D94" s="35" t="s">
        <v>6</v>
      </c>
      <c r="E94" s="51">
        <v>40</v>
      </c>
      <c r="F94" s="47">
        <v>25</v>
      </c>
      <c r="G94" s="47">
        <v>50</v>
      </c>
      <c r="H94" s="48">
        <f t="shared" si="8"/>
        <v>1000</v>
      </c>
      <c r="I94" s="39">
        <f t="shared" si="9"/>
        <v>2000</v>
      </c>
      <c r="J94" s="40">
        <v>6</v>
      </c>
      <c r="K94" s="40">
        <v>13</v>
      </c>
      <c r="L94" s="49">
        <f t="shared" si="10"/>
        <v>240</v>
      </c>
      <c r="M94" s="49">
        <f t="shared" si="11"/>
        <v>520</v>
      </c>
      <c r="N94" s="50">
        <f t="shared" si="12"/>
        <v>5.2</v>
      </c>
      <c r="O94" s="11" t="s">
        <v>64</v>
      </c>
    </row>
    <row r="95" spans="1:15" ht="21.75" customHeight="1" x14ac:dyDescent="0.25">
      <c r="A95" s="43">
        <f t="shared" si="13"/>
        <v>89</v>
      </c>
      <c r="B95" s="44" t="s">
        <v>1</v>
      </c>
      <c r="C95" s="56" t="s">
        <v>176</v>
      </c>
      <c r="D95" s="35" t="s">
        <v>6</v>
      </c>
      <c r="E95" s="51">
        <v>5</v>
      </c>
      <c r="F95" s="47">
        <v>20</v>
      </c>
      <c r="G95" s="47">
        <v>40</v>
      </c>
      <c r="H95" s="48">
        <f t="shared" si="8"/>
        <v>100</v>
      </c>
      <c r="I95" s="39">
        <f t="shared" si="9"/>
        <v>200</v>
      </c>
      <c r="J95" s="40">
        <f t="shared" si="14"/>
        <v>5</v>
      </c>
      <c r="K95" s="40">
        <f t="shared" si="15"/>
        <v>10</v>
      </c>
      <c r="L95" s="49">
        <f t="shared" si="10"/>
        <v>25</v>
      </c>
      <c r="M95" s="49">
        <f t="shared" si="11"/>
        <v>50</v>
      </c>
      <c r="N95" s="50">
        <f t="shared" si="12"/>
        <v>0.5</v>
      </c>
      <c r="O95" s="12" t="s">
        <v>65</v>
      </c>
    </row>
    <row r="96" spans="1:15" s="2" customFormat="1" ht="18" x14ac:dyDescent="0.25">
      <c r="A96" s="43">
        <f t="shared" si="13"/>
        <v>90</v>
      </c>
      <c r="B96" s="53" t="s">
        <v>1</v>
      </c>
      <c r="C96" s="56" t="s">
        <v>177</v>
      </c>
      <c r="D96" s="35" t="s">
        <v>6</v>
      </c>
      <c r="E96" s="51">
        <v>600</v>
      </c>
      <c r="F96" s="47">
        <v>3</v>
      </c>
      <c r="G96" s="47">
        <v>6</v>
      </c>
      <c r="H96" s="48">
        <f t="shared" si="8"/>
        <v>1800</v>
      </c>
      <c r="I96" s="39">
        <f t="shared" si="9"/>
        <v>3600</v>
      </c>
      <c r="J96" s="40">
        <v>1</v>
      </c>
      <c r="K96" s="40">
        <v>2</v>
      </c>
      <c r="L96" s="49">
        <f t="shared" si="10"/>
        <v>600</v>
      </c>
      <c r="M96" s="49">
        <f t="shared" si="11"/>
        <v>1200</v>
      </c>
      <c r="N96" s="50">
        <f t="shared" si="12"/>
        <v>12</v>
      </c>
      <c r="O96" s="11" t="s">
        <v>66</v>
      </c>
    </row>
    <row r="97" spans="1:15" ht="33" customHeight="1" x14ac:dyDescent="0.25">
      <c r="A97" s="43">
        <f t="shared" si="13"/>
        <v>91</v>
      </c>
      <c r="B97" s="44" t="s">
        <v>1</v>
      </c>
      <c r="C97" s="56" t="s">
        <v>211</v>
      </c>
      <c r="D97" s="35" t="s">
        <v>6</v>
      </c>
      <c r="E97" s="51">
        <v>250</v>
      </c>
      <c r="F97" s="47">
        <v>1</v>
      </c>
      <c r="G97" s="47">
        <v>2</v>
      </c>
      <c r="H97" s="48">
        <f t="shared" si="8"/>
        <v>250</v>
      </c>
      <c r="I97" s="39">
        <f t="shared" si="9"/>
        <v>500</v>
      </c>
      <c r="J97" s="40">
        <v>1</v>
      </c>
      <c r="K97" s="40">
        <v>2</v>
      </c>
      <c r="L97" s="49">
        <f t="shared" si="10"/>
        <v>250</v>
      </c>
      <c r="M97" s="49">
        <f t="shared" si="11"/>
        <v>500</v>
      </c>
      <c r="N97" s="50">
        <f t="shared" si="12"/>
        <v>5</v>
      </c>
      <c r="O97" s="12" t="s">
        <v>27</v>
      </c>
    </row>
    <row r="98" spans="1:15" ht="18" x14ac:dyDescent="0.25">
      <c r="A98" s="43">
        <f t="shared" si="13"/>
        <v>92</v>
      </c>
      <c r="B98" s="44" t="s">
        <v>1</v>
      </c>
      <c r="C98" s="56" t="s">
        <v>85</v>
      </c>
      <c r="D98" s="35" t="s">
        <v>6</v>
      </c>
      <c r="E98" s="51">
        <v>7</v>
      </c>
      <c r="F98" s="47">
        <v>50</v>
      </c>
      <c r="G98" s="47">
        <v>200</v>
      </c>
      <c r="H98" s="48">
        <f t="shared" si="8"/>
        <v>350</v>
      </c>
      <c r="I98" s="39">
        <f t="shared" si="9"/>
        <v>1400</v>
      </c>
      <c r="J98" s="40">
        <v>13</v>
      </c>
      <c r="K98" s="40">
        <f t="shared" si="15"/>
        <v>50</v>
      </c>
      <c r="L98" s="49">
        <f t="shared" si="10"/>
        <v>91</v>
      </c>
      <c r="M98" s="49">
        <f t="shared" si="11"/>
        <v>350</v>
      </c>
      <c r="N98" s="50">
        <f t="shared" si="12"/>
        <v>3.5</v>
      </c>
      <c r="O98" s="11" t="s">
        <v>67</v>
      </c>
    </row>
    <row r="99" spans="1:15" ht="21.75" customHeight="1" x14ac:dyDescent="0.25">
      <c r="A99" s="43">
        <f t="shared" si="13"/>
        <v>93</v>
      </c>
      <c r="B99" s="44" t="s">
        <v>1</v>
      </c>
      <c r="C99" s="56" t="s">
        <v>212</v>
      </c>
      <c r="D99" s="35" t="s">
        <v>6</v>
      </c>
      <c r="E99" s="51">
        <v>10</v>
      </c>
      <c r="F99" s="47">
        <v>50</v>
      </c>
      <c r="G99" s="47">
        <v>100</v>
      </c>
      <c r="H99" s="48">
        <f t="shared" si="8"/>
        <v>500</v>
      </c>
      <c r="I99" s="39">
        <f t="shared" si="9"/>
        <v>1000</v>
      </c>
      <c r="J99" s="40">
        <v>13</v>
      </c>
      <c r="K99" s="40">
        <f t="shared" si="15"/>
        <v>25</v>
      </c>
      <c r="L99" s="49">
        <f t="shared" si="10"/>
        <v>130</v>
      </c>
      <c r="M99" s="49">
        <f t="shared" si="11"/>
        <v>250</v>
      </c>
      <c r="N99" s="50">
        <f t="shared" si="12"/>
        <v>2.5</v>
      </c>
      <c r="O99" s="12" t="s">
        <v>87</v>
      </c>
    </row>
    <row r="100" spans="1:15" ht="15.75" customHeight="1" x14ac:dyDescent="0.25">
      <c r="A100" s="43">
        <f t="shared" si="13"/>
        <v>94</v>
      </c>
      <c r="B100" s="44" t="s">
        <v>1</v>
      </c>
      <c r="C100" s="56" t="s">
        <v>108</v>
      </c>
      <c r="D100" s="35" t="s">
        <v>6</v>
      </c>
      <c r="E100" s="51">
        <v>5</v>
      </c>
      <c r="F100" s="47">
        <v>25</v>
      </c>
      <c r="G100" s="47">
        <v>50</v>
      </c>
      <c r="H100" s="48">
        <f t="shared" si="8"/>
        <v>125</v>
      </c>
      <c r="I100" s="39">
        <f t="shared" si="9"/>
        <v>250</v>
      </c>
      <c r="J100" s="40">
        <v>6</v>
      </c>
      <c r="K100" s="40">
        <v>15</v>
      </c>
      <c r="L100" s="49">
        <f t="shared" si="10"/>
        <v>30</v>
      </c>
      <c r="M100" s="49">
        <f t="shared" si="11"/>
        <v>75</v>
      </c>
      <c r="N100" s="50">
        <f t="shared" si="12"/>
        <v>0.75</v>
      </c>
      <c r="O100" s="12" t="s">
        <v>68</v>
      </c>
    </row>
    <row r="101" spans="1:15" ht="18" x14ac:dyDescent="0.25">
      <c r="A101" s="43">
        <f t="shared" si="13"/>
        <v>95</v>
      </c>
      <c r="B101" s="44" t="s">
        <v>1</v>
      </c>
      <c r="C101" s="56" t="s">
        <v>109</v>
      </c>
      <c r="D101" s="35" t="s">
        <v>6</v>
      </c>
      <c r="E101" s="51">
        <v>5</v>
      </c>
      <c r="F101" s="47">
        <v>25</v>
      </c>
      <c r="G101" s="47">
        <v>50</v>
      </c>
      <c r="H101" s="48">
        <f t="shared" si="8"/>
        <v>125</v>
      </c>
      <c r="I101" s="39">
        <f t="shared" si="9"/>
        <v>250</v>
      </c>
      <c r="J101" s="40">
        <v>6</v>
      </c>
      <c r="K101" s="40">
        <v>15</v>
      </c>
      <c r="L101" s="49">
        <f t="shared" si="10"/>
        <v>30</v>
      </c>
      <c r="M101" s="49">
        <f t="shared" si="11"/>
        <v>75</v>
      </c>
      <c r="N101" s="50">
        <f t="shared" si="12"/>
        <v>0.75</v>
      </c>
      <c r="O101" s="11" t="s">
        <v>69</v>
      </c>
    </row>
    <row r="102" spans="1:15" ht="29.25" customHeight="1" x14ac:dyDescent="0.25">
      <c r="A102" s="43">
        <f t="shared" si="13"/>
        <v>96</v>
      </c>
      <c r="B102" s="44" t="s">
        <v>1</v>
      </c>
      <c r="C102" s="56" t="s">
        <v>213</v>
      </c>
      <c r="D102" s="35" t="s">
        <v>6</v>
      </c>
      <c r="E102" s="51">
        <v>5</v>
      </c>
      <c r="F102" s="47">
        <v>25</v>
      </c>
      <c r="G102" s="47">
        <v>50</v>
      </c>
      <c r="H102" s="48">
        <f t="shared" si="8"/>
        <v>125</v>
      </c>
      <c r="I102" s="39">
        <f t="shared" si="9"/>
        <v>250</v>
      </c>
      <c r="J102" s="40">
        <v>6</v>
      </c>
      <c r="K102" s="40">
        <v>15</v>
      </c>
      <c r="L102" s="49">
        <f t="shared" si="10"/>
        <v>30</v>
      </c>
      <c r="M102" s="49">
        <f t="shared" si="11"/>
        <v>75</v>
      </c>
      <c r="N102" s="50">
        <f t="shared" si="12"/>
        <v>0.75</v>
      </c>
      <c r="O102" s="12" t="s">
        <v>25</v>
      </c>
    </row>
    <row r="103" spans="1:15" ht="27.75" customHeight="1" x14ac:dyDescent="0.25">
      <c r="A103" s="43">
        <f t="shared" si="13"/>
        <v>97</v>
      </c>
      <c r="B103" s="44" t="s">
        <v>1</v>
      </c>
      <c r="C103" s="57" t="s">
        <v>144</v>
      </c>
      <c r="D103" s="35" t="s">
        <v>6</v>
      </c>
      <c r="E103" s="51">
        <v>0.5</v>
      </c>
      <c r="F103" s="47">
        <v>500</v>
      </c>
      <c r="G103" s="47">
        <v>1000</v>
      </c>
      <c r="H103" s="48">
        <f t="shared" si="8"/>
        <v>250</v>
      </c>
      <c r="I103" s="39">
        <f t="shared" si="9"/>
        <v>500</v>
      </c>
      <c r="J103" s="40">
        <f t="shared" si="14"/>
        <v>125</v>
      </c>
      <c r="K103" s="40">
        <f t="shared" si="15"/>
        <v>250</v>
      </c>
      <c r="L103" s="49">
        <f t="shared" si="10"/>
        <v>62.5</v>
      </c>
      <c r="M103" s="49">
        <f t="shared" si="11"/>
        <v>125</v>
      </c>
      <c r="N103" s="50">
        <f t="shared" si="12"/>
        <v>1.25</v>
      </c>
      <c r="O103" s="12" t="s">
        <v>23</v>
      </c>
    </row>
    <row r="104" spans="1:15" ht="36" x14ac:dyDescent="0.25">
      <c r="A104" s="43">
        <f t="shared" si="13"/>
        <v>98</v>
      </c>
      <c r="B104" s="44" t="s">
        <v>1</v>
      </c>
      <c r="C104" s="57" t="s">
        <v>147</v>
      </c>
      <c r="D104" s="35" t="s">
        <v>6</v>
      </c>
      <c r="E104" s="51">
        <v>7</v>
      </c>
      <c r="F104" s="47">
        <v>50</v>
      </c>
      <c r="G104" s="47">
        <v>150</v>
      </c>
      <c r="H104" s="48">
        <f t="shared" si="8"/>
        <v>350</v>
      </c>
      <c r="I104" s="39">
        <f t="shared" si="9"/>
        <v>1050</v>
      </c>
      <c r="J104" s="40">
        <v>13</v>
      </c>
      <c r="K104" s="40">
        <v>38</v>
      </c>
      <c r="L104" s="49">
        <f t="shared" si="10"/>
        <v>91</v>
      </c>
      <c r="M104" s="49">
        <f t="shared" si="11"/>
        <v>266</v>
      </c>
      <c r="N104" s="50">
        <f t="shared" si="12"/>
        <v>2.66</v>
      </c>
      <c r="O104" s="12" t="s">
        <v>24</v>
      </c>
    </row>
    <row r="105" spans="1:15" ht="31.5" customHeight="1" x14ac:dyDescent="0.25">
      <c r="A105" s="43">
        <f t="shared" si="13"/>
        <v>99</v>
      </c>
      <c r="B105" s="44" t="s">
        <v>1</v>
      </c>
      <c r="C105" s="45" t="s">
        <v>148</v>
      </c>
      <c r="D105" s="35" t="s">
        <v>6</v>
      </c>
      <c r="E105" s="51">
        <v>200</v>
      </c>
      <c r="F105" s="47">
        <v>5</v>
      </c>
      <c r="G105" s="47">
        <v>10</v>
      </c>
      <c r="H105" s="48">
        <f t="shared" si="8"/>
        <v>1000</v>
      </c>
      <c r="I105" s="39">
        <f t="shared" si="9"/>
        <v>2000</v>
      </c>
      <c r="J105" s="40">
        <v>2</v>
      </c>
      <c r="K105" s="40">
        <v>5</v>
      </c>
      <c r="L105" s="49">
        <f t="shared" si="10"/>
        <v>400</v>
      </c>
      <c r="M105" s="49">
        <f t="shared" si="11"/>
        <v>1000</v>
      </c>
      <c r="N105" s="50">
        <f t="shared" si="12"/>
        <v>10</v>
      </c>
      <c r="O105" s="12" t="s">
        <v>82</v>
      </c>
    </row>
    <row r="106" spans="1:15" ht="32.25" customHeight="1" x14ac:dyDescent="0.25">
      <c r="A106" s="43">
        <f t="shared" si="13"/>
        <v>100</v>
      </c>
      <c r="B106" s="44" t="s">
        <v>1</v>
      </c>
      <c r="C106" s="56" t="s">
        <v>216</v>
      </c>
      <c r="D106" s="35" t="s">
        <v>6</v>
      </c>
      <c r="E106" s="51">
        <v>5</v>
      </c>
      <c r="F106" s="47">
        <v>150</v>
      </c>
      <c r="G106" s="47">
        <v>300</v>
      </c>
      <c r="H106" s="48">
        <f t="shared" si="8"/>
        <v>750</v>
      </c>
      <c r="I106" s="39">
        <f t="shared" si="9"/>
        <v>1500</v>
      </c>
      <c r="J106" s="40">
        <v>38</v>
      </c>
      <c r="K106" s="40">
        <f t="shared" si="15"/>
        <v>75</v>
      </c>
      <c r="L106" s="49">
        <f t="shared" si="10"/>
        <v>190</v>
      </c>
      <c r="M106" s="49">
        <f t="shared" si="11"/>
        <v>375</v>
      </c>
      <c r="N106" s="50">
        <f t="shared" si="12"/>
        <v>3.75</v>
      </c>
      <c r="O106" s="12" t="s">
        <v>70</v>
      </c>
    </row>
    <row r="107" spans="1:15" ht="22.5" customHeight="1" x14ac:dyDescent="0.25">
      <c r="A107" s="43">
        <f t="shared" si="13"/>
        <v>101</v>
      </c>
      <c r="B107" s="44" t="s">
        <v>1</v>
      </c>
      <c r="C107" s="57" t="s">
        <v>178</v>
      </c>
      <c r="D107" s="35" t="s">
        <v>6</v>
      </c>
      <c r="E107" s="51">
        <v>9</v>
      </c>
      <c r="F107" s="47">
        <f>10+300</f>
        <v>310</v>
      </c>
      <c r="G107" s="47">
        <f>50+600</f>
        <v>650</v>
      </c>
      <c r="H107" s="48">
        <f t="shared" si="8"/>
        <v>2790</v>
      </c>
      <c r="I107" s="39">
        <f t="shared" si="9"/>
        <v>5850</v>
      </c>
      <c r="J107" s="40">
        <v>80</v>
      </c>
      <c r="K107" s="40">
        <v>150</v>
      </c>
      <c r="L107" s="49">
        <f t="shared" si="10"/>
        <v>720</v>
      </c>
      <c r="M107" s="49">
        <f t="shared" si="11"/>
        <v>1350</v>
      </c>
      <c r="N107" s="50">
        <f t="shared" si="12"/>
        <v>13.5</v>
      </c>
      <c r="O107" s="12" t="s">
        <v>71</v>
      </c>
    </row>
    <row r="108" spans="1:15" ht="36" x14ac:dyDescent="0.25">
      <c r="A108" s="43">
        <f t="shared" si="13"/>
        <v>102</v>
      </c>
      <c r="B108" s="44" t="s">
        <v>1</v>
      </c>
      <c r="C108" s="57" t="s">
        <v>214</v>
      </c>
      <c r="D108" s="35" t="s">
        <v>215</v>
      </c>
      <c r="E108" s="51">
        <v>350</v>
      </c>
      <c r="F108" s="47">
        <v>3</v>
      </c>
      <c r="G108" s="47">
        <v>6</v>
      </c>
      <c r="H108" s="48">
        <f t="shared" si="8"/>
        <v>1050</v>
      </c>
      <c r="I108" s="39">
        <f t="shared" si="9"/>
        <v>2100</v>
      </c>
      <c r="J108" s="40">
        <v>1</v>
      </c>
      <c r="K108" s="40">
        <v>3</v>
      </c>
      <c r="L108" s="49">
        <f t="shared" si="10"/>
        <v>350</v>
      </c>
      <c r="M108" s="49">
        <f t="shared" si="11"/>
        <v>1050</v>
      </c>
      <c r="N108" s="50">
        <f t="shared" si="12"/>
        <v>10.5</v>
      </c>
      <c r="O108" s="12" t="s">
        <v>72</v>
      </c>
    </row>
    <row r="109" spans="1:15" ht="18" x14ac:dyDescent="0.25">
      <c r="A109" s="43">
        <f t="shared" si="13"/>
        <v>103</v>
      </c>
      <c r="B109" s="44" t="s">
        <v>1</v>
      </c>
      <c r="C109" s="57" t="s">
        <v>157</v>
      </c>
      <c r="D109" s="35" t="s">
        <v>6</v>
      </c>
      <c r="E109" s="51">
        <v>65</v>
      </c>
      <c r="F109" s="47">
        <v>30</v>
      </c>
      <c r="G109" s="47">
        <v>80</v>
      </c>
      <c r="H109" s="48">
        <f t="shared" si="8"/>
        <v>1950</v>
      </c>
      <c r="I109" s="39">
        <f t="shared" si="9"/>
        <v>5200</v>
      </c>
      <c r="J109" s="40">
        <v>8</v>
      </c>
      <c r="K109" s="40">
        <f t="shared" si="15"/>
        <v>20</v>
      </c>
      <c r="L109" s="49">
        <f t="shared" si="10"/>
        <v>520</v>
      </c>
      <c r="M109" s="49">
        <f t="shared" si="11"/>
        <v>1300</v>
      </c>
      <c r="N109" s="50">
        <f t="shared" si="12"/>
        <v>13</v>
      </c>
      <c r="O109" s="12" t="s">
        <v>74</v>
      </c>
    </row>
    <row r="110" spans="1:15" ht="36" x14ac:dyDescent="0.25">
      <c r="A110" s="43">
        <f t="shared" si="13"/>
        <v>104</v>
      </c>
      <c r="B110" s="44" t="s">
        <v>1</v>
      </c>
      <c r="C110" s="57" t="s">
        <v>179</v>
      </c>
      <c r="D110" s="35" t="s">
        <v>6</v>
      </c>
      <c r="E110" s="51">
        <v>1.2</v>
      </c>
      <c r="F110" s="47">
        <v>500</v>
      </c>
      <c r="G110" s="47">
        <v>1000</v>
      </c>
      <c r="H110" s="48">
        <f t="shared" si="8"/>
        <v>600</v>
      </c>
      <c r="I110" s="39">
        <f t="shared" si="9"/>
        <v>1200</v>
      </c>
      <c r="J110" s="40">
        <f t="shared" si="14"/>
        <v>125</v>
      </c>
      <c r="K110" s="40">
        <f t="shared" si="15"/>
        <v>250</v>
      </c>
      <c r="L110" s="49">
        <f t="shared" si="10"/>
        <v>150</v>
      </c>
      <c r="M110" s="49">
        <f t="shared" si="11"/>
        <v>300</v>
      </c>
      <c r="N110" s="50">
        <f t="shared" si="12"/>
        <v>3</v>
      </c>
      <c r="O110" s="11" t="s">
        <v>73</v>
      </c>
    </row>
    <row r="111" spans="1:15" ht="36" x14ac:dyDescent="0.25">
      <c r="A111" s="43">
        <f t="shared" si="13"/>
        <v>105</v>
      </c>
      <c r="B111" s="44" t="s">
        <v>1</v>
      </c>
      <c r="C111" s="57" t="s">
        <v>180</v>
      </c>
      <c r="D111" s="35" t="s">
        <v>6</v>
      </c>
      <c r="E111" s="51">
        <v>25</v>
      </c>
      <c r="F111" s="47">
        <v>50</v>
      </c>
      <c r="G111" s="47">
        <v>150</v>
      </c>
      <c r="H111" s="48">
        <f t="shared" si="8"/>
        <v>1250</v>
      </c>
      <c r="I111" s="39">
        <f t="shared" si="9"/>
        <v>3750</v>
      </c>
      <c r="J111" s="40">
        <v>13</v>
      </c>
      <c r="K111" s="40">
        <v>40</v>
      </c>
      <c r="L111" s="49">
        <f t="shared" si="10"/>
        <v>325</v>
      </c>
      <c r="M111" s="49">
        <f t="shared" si="11"/>
        <v>1000</v>
      </c>
      <c r="N111" s="50">
        <f t="shared" si="12"/>
        <v>10</v>
      </c>
      <c r="O111" s="11" t="s">
        <v>75</v>
      </c>
    </row>
    <row r="112" spans="1:15" ht="22.5" customHeight="1" x14ac:dyDescent="0.25">
      <c r="A112" s="43">
        <f t="shared" si="13"/>
        <v>106</v>
      </c>
      <c r="B112" s="44" t="s">
        <v>1</v>
      </c>
      <c r="C112" s="57" t="s">
        <v>217</v>
      </c>
      <c r="D112" s="35" t="s">
        <v>6</v>
      </c>
      <c r="E112" s="51">
        <v>3</v>
      </c>
      <c r="F112" s="47">
        <v>50</v>
      </c>
      <c r="G112" s="47">
        <v>100</v>
      </c>
      <c r="H112" s="48">
        <f t="shared" si="8"/>
        <v>150</v>
      </c>
      <c r="I112" s="39">
        <f t="shared" si="9"/>
        <v>300</v>
      </c>
      <c r="J112" s="40">
        <v>13</v>
      </c>
      <c r="K112" s="40">
        <f t="shared" si="15"/>
        <v>25</v>
      </c>
      <c r="L112" s="49">
        <f t="shared" si="10"/>
        <v>39</v>
      </c>
      <c r="M112" s="49">
        <f t="shared" si="11"/>
        <v>75</v>
      </c>
      <c r="N112" s="50">
        <f t="shared" si="12"/>
        <v>0.75</v>
      </c>
      <c r="O112" s="12" t="s">
        <v>79</v>
      </c>
    </row>
    <row r="113" spans="1:15" ht="36" x14ac:dyDescent="0.25">
      <c r="A113" s="43">
        <f t="shared" si="13"/>
        <v>107</v>
      </c>
      <c r="B113" s="44" t="s">
        <v>1</v>
      </c>
      <c r="C113" s="57" t="s">
        <v>218</v>
      </c>
      <c r="D113" s="35" t="s">
        <v>6</v>
      </c>
      <c r="E113" s="51">
        <v>20</v>
      </c>
      <c r="F113" s="47">
        <v>50</v>
      </c>
      <c r="G113" s="47">
        <v>100</v>
      </c>
      <c r="H113" s="48">
        <f t="shared" si="8"/>
        <v>1000</v>
      </c>
      <c r="I113" s="39">
        <f t="shared" si="9"/>
        <v>2000</v>
      </c>
      <c r="J113" s="40">
        <v>13</v>
      </c>
      <c r="K113" s="40">
        <f t="shared" si="15"/>
        <v>25</v>
      </c>
      <c r="L113" s="49">
        <f t="shared" si="10"/>
        <v>260</v>
      </c>
      <c r="M113" s="49">
        <f t="shared" si="11"/>
        <v>500</v>
      </c>
      <c r="N113" s="50">
        <f t="shared" si="12"/>
        <v>5</v>
      </c>
      <c r="O113" s="12" t="s">
        <v>88</v>
      </c>
    </row>
    <row r="114" spans="1:15" ht="33" customHeight="1" x14ac:dyDescent="0.25">
      <c r="A114" s="43">
        <f t="shared" ref="A114" si="16">A113+1</f>
        <v>108</v>
      </c>
      <c r="B114" s="44" t="s">
        <v>1</v>
      </c>
      <c r="C114" s="57" t="s">
        <v>219</v>
      </c>
      <c r="D114" s="35" t="s">
        <v>6</v>
      </c>
      <c r="E114" s="51">
        <v>10</v>
      </c>
      <c r="F114" s="47">
        <v>300</v>
      </c>
      <c r="G114" s="47">
        <v>600</v>
      </c>
      <c r="H114" s="48">
        <f t="shared" si="8"/>
        <v>3000</v>
      </c>
      <c r="I114" s="39">
        <f t="shared" si="9"/>
        <v>6000</v>
      </c>
      <c r="J114" s="40">
        <f t="shared" si="14"/>
        <v>75</v>
      </c>
      <c r="K114" s="40">
        <f t="shared" si="15"/>
        <v>150</v>
      </c>
      <c r="L114" s="49">
        <f t="shared" si="10"/>
        <v>750</v>
      </c>
      <c r="M114" s="49">
        <f t="shared" si="11"/>
        <v>1500</v>
      </c>
      <c r="N114" s="50">
        <f t="shared" si="12"/>
        <v>15</v>
      </c>
      <c r="O114" s="11" t="s">
        <v>77</v>
      </c>
    </row>
    <row r="115" spans="1:15" s="7" customFormat="1" ht="22.5" customHeight="1" thickBot="1" x14ac:dyDescent="0.3">
      <c r="A115" s="58"/>
      <c r="B115" s="79" t="s">
        <v>7</v>
      </c>
      <c r="C115" s="79"/>
      <c r="D115" s="79"/>
      <c r="E115" s="59"/>
      <c r="F115" s="60"/>
      <c r="G115" s="60"/>
      <c r="H115" s="61">
        <f>SUM(H7:H114)</f>
        <v>134723.75</v>
      </c>
      <c r="I115" s="62">
        <f>SUM(I7:I114)</f>
        <v>285907.5</v>
      </c>
      <c r="J115" s="63"/>
      <c r="K115" s="63"/>
      <c r="L115" s="64">
        <f>SUM(L7:L114)</f>
        <v>35799.65</v>
      </c>
      <c r="M115" s="64">
        <f>SUM(M7:M114)</f>
        <v>75758.5</v>
      </c>
      <c r="N115" s="65">
        <f>SUM(N7:N114)</f>
        <v>757.58499999999981</v>
      </c>
    </row>
    <row r="116" spans="1:15" s="7" customFormat="1" ht="22.5" customHeight="1" x14ac:dyDescent="0.25">
      <c r="A116" s="72"/>
      <c r="B116" s="73"/>
      <c r="C116" s="73"/>
      <c r="D116" s="73"/>
      <c r="E116" s="74"/>
      <c r="F116" s="73"/>
      <c r="G116" s="73"/>
      <c r="H116" s="75"/>
      <c r="I116" s="76"/>
      <c r="J116" s="77"/>
      <c r="K116" s="77"/>
      <c r="L116" s="78"/>
      <c r="M116" s="78"/>
      <c r="N116" s="78"/>
    </row>
    <row r="117" spans="1:15" s="7" customFormat="1" ht="24.75" customHeight="1" x14ac:dyDescent="0.3">
      <c r="A117" s="22"/>
      <c r="B117" s="82" t="s">
        <v>160</v>
      </c>
      <c r="C117" s="82"/>
      <c r="D117" s="81" t="s">
        <v>161</v>
      </c>
      <c r="E117" s="81"/>
      <c r="F117" s="81"/>
      <c r="G117" s="81"/>
      <c r="H117" s="81"/>
      <c r="I117" s="30"/>
      <c r="J117" s="80" t="s">
        <v>162</v>
      </c>
      <c r="K117" s="80"/>
      <c r="L117" s="80"/>
      <c r="M117" s="80"/>
      <c r="N117" s="20"/>
    </row>
    <row r="118" spans="1:15" s="7" customFormat="1" ht="19.5" x14ac:dyDescent="0.3">
      <c r="A118" s="22"/>
      <c r="B118" s="30" t="s">
        <v>225</v>
      </c>
      <c r="C118" s="31"/>
      <c r="D118" s="31" t="s">
        <v>226</v>
      </c>
      <c r="E118" s="31"/>
      <c r="F118" s="30"/>
      <c r="G118" s="30"/>
      <c r="H118" s="31"/>
      <c r="I118" s="30"/>
      <c r="J118" s="31" t="s">
        <v>227</v>
      </c>
      <c r="K118" s="30"/>
      <c r="L118" s="30"/>
      <c r="M118" s="30"/>
      <c r="N118" s="8"/>
    </row>
    <row r="119" spans="1:15" s="7" customFormat="1" ht="15" hidden="1" x14ac:dyDescent="0.2">
      <c r="A119" s="22"/>
      <c r="B119" s="21"/>
      <c r="C119" s="22"/>
      <c r="D119" s="22"/>
      <c r="E119" s="22"/>
      <c r="F119" s="21"/>
      <c r="G119" s="21"/>
      <c r="H119" s="22"/>
      <c r="I119" s="22"/>
      <c r="J119" s="21"/>
      <c r="K119" s="21"/>
      <c r="L119" s="21"/>
      <c r="M119" s="21"/>
    </row>
    <row r="120" spans="1:15" s="7" customFormat="1" ht="15" x14ac:dyDescent="0.2">
      <c r="A120" s="22"/>
      <c r="B120" s="21"/>
      <c r="C120" s="22"/>
      <c r="D120" s="22"/>
      <c r="E120" s="22"/>
      <c r="F120" s="21"/>
      <c r="G120" s="21"/>
      <c r="H120" s="22"/>
      <c r="I120" s="22"/>
      <c r="J120" s="21"/>
      <c r="K120" s="21"/>
      <c r="L120" s="21"/>
      <c r="M120" s="21"/>
    </row>
    <row r="121" spans="1:15" s="7" customFormat="1" ht="15" x14ac:dyDescent="0.2">
      <c r="A121" s="22"/>
      <c r="B121" s="21"/>
      <c r="C121" s="22"/>
      <c r="D121" s="22"/>
      <c r="E121" s="22"/>
      <c r="F121" s="21"/>
      <c r="G121" s="21"/>
      <c r="H121" s="22"/>
      <c r="I121" s="22"/>
      <c r="J121" s="21"/>
      <c r="K121" s="21"/>
      <c r="L121" s="21"/>
      <c r="M121" s="21"/>
    </row>
    <row r="122" spans="1:15" s="7" customFormat="1" ht="15" x14ac:dyDescent="0.2">
      <c r="A122" s="22"/>
      <c r="B122" s="21"/>
      <c r="C122" s="22"/>
      <c r="D122" s="22"/>
      <c r="E122" s="22"/>
      <c r="F122" s="21"/>
      <c r="G122" s="21"/>
      <c r="H122" s="22"/>
      <c r="I122" s="22"/>
      <c r="J122" s="21"/>
      <c r="K122" s="21"/>
      <c r="L122" s="21"/>
      <c r="M122" s="21"/>
    </row>
    <row r="123" spans="1:15" s="7" customFormat="1" ht="15" x14ac:dyDescent="0.2">
      <c r="A123" s="22"/>
      <c r="B123" s="21"/>
      <c r="C123" s="22"/>
      <c r="D123" s="22"/>
      <c r="E123" s="22"/>
      <c r="F123" s="21"/>
      <c r="G123" s="21"/>
      <c r="H123" s="22"/>
      <c r="I123" s="22"/>
      <c r="J123" s="21"/>
      <c r="K123" s="21"/>
      <c r="L123" s="21"/>
      <c r="M123" s="21"/>
    </row>
    <row r="124" spans="1:15" s="7" customFormat="1" x14ac:dyDescent="0.2">
      <c r="A124" s="6"/>
      <c r="C124" s="6"/>
      <c r="D124" s="6"/>
      <c r="E124" s="6"/>
      <c r="H124" s="6"/>
      <c r="I124" s="6"/>
    </row>
    <row r="125" spans="1:15" s="7" customFormat="1" x14ac:dyDescent="0.2">
      <c r="A125" s="6"/>
      <c r="C125" s="6"/>
      <c r="D125" s="6"/>
      <c r="E125" s="6"/>
      <c r="H125" s="6"/>
      <c r="I125" s="6"/>
    </row>
    <row r="126" spans="1:15" s="7" customFormat="1" x14ac:dyDescent="0.2">
      <c r="A126" s="6"/>
      <c r="C126" s="6"/>
      <c r="D126" s="6"/>
      <c r="E126" s="6"/>
      <c r="H126" s="6"/>
      <c r="I126" s="6"/>
    </row>
    <row r="127" spans="1:15" s="7" customFormat="1" x14ac:dyDescent="0.2">
      <c r="A127" s="6"/>
      <c r="C127" s="6"/>
      <c r="D127" s="6"/>
      <c r="E127" s="6"/>
      <c r="H127" s="6"/>
      <c r="I127" s="6"/>
    </row>
    <row r="128" spans="1:15" s="7" customFormat="1" x14ac:dyDescent="0.2">
      <c r="A128" s="6"/>
      <c r="C128" s="6"/>
      <c r="D128" s="6"/>
      <c r="E128" s="6"/>
      <c r="H128" s="6"/>
      <c r="I128" s="6"/>
    </row>
    <row r="129" spans="1:9" s="7" customFormat="1" x14ac:dyDescent="0.2">
      <c r="A129" s="6"/>
      <c r="C129" s="6"/>
      <c r="D129" s="6"/>
      <c r="E129" s="6"/>
      <c r="H129" s="6"/>
      <c r="I129" s="6"/>
    </row>
    <row r="130" spans="1:9" s="7" customFormat="1" x14ac:dyDescent="0.2">
      <c r="A130" s="6"/>
      <c r="C130" s="6"/>
      <c r="D130" s="6"/>
      <c r="E130" s="6"/>
      <c r="H130" s="6"/>
      <c r="I130" s="6"/>
    </row>
    <row r="131" spans="1:9" s="7" customFormat="1" x14ac:dyDescent="0.2">
      <c r="A131" s="6"/>
      <c r="C131" s="6"/>
      <c r="D131" s="6"/>
      <c r="E131" s="6"/>
      <c r="H131" s="6"/>
      <c r="I131" s="6"/>
    </row>
    <row r="132" spans="1:9" s="7" customFormat="1" x14ac:dyDescent="0.2">
      <c r="A132" s="6"/>
      <c r="C132" s="6"/>
      <c r="D132" s="6"/>
      <c r="E132" s="6"/>
      <c r="H132" s="6"/>
      <c r="I132" s="6"/>
    </row>
    <row r="133" spans="1:9" s="7" customFormat="1" x14ac:dyDescent="0.2">
      <c r="A133" s="6"/>
      <c r="C133" s="6"/>
      <c r="D133" s="6"/>
      <c r="E133" s="6"/>
      <c r="H133" s="6"/>
      <c r="I133" s="6"/>
    </row>
    <row r="134" spans="1:9" s="7" customFormat="1" x14ac:dyDescent="0.2">
      <c r="A134" s="6"/>
      <c r="C134" s="6"/>
      <c r="D134" s="6"/>
      <c r="E134" s="6"/>
      <c r="H134" s="6"/>
      <c r="I134" s="6"/>
    </row>
    <row r="135" spans="1:9" s="7" customFormat="1" x14ac:dyDescent="0.2">
      <c r="A135" s="6"/>
      <c r="C135" s="6"/>
      <c r="D135" s="6"/>
      <c r="E135" s="6"/>
      <c r="H135" s="6"/>
      <c r="I135" s="6"/>
    </row>
    <row r="136" spans="1:9" s="7" customFormat="1" x14ac:dyDescent="0.2">
      <c r="A136" s="6"/>
      <c r="C136" s="6"/>
      <c r="D136" s="6"/>
      <c r="E136" s="6"/>
      <c r="H136" s="6"/>
      <c r="I136" s="6"/>
    </row>
    <row r="137" spans="1:9" s="7" customFormat="1" x14ac:dyDescent="0.2">
      <c r="A137" s="6"/>
      <c r="C137" s="6"/>
      <c r="D137" s="6"/>
      <c r="E137" s="6"/>
      <c r="H137" s="6"/>
      <c r="I137" s="6"/>
    </row>
    <row r="138" spans="1:9" s="7" customFormat="1" x14ac:dyDescent="0.2">
      <c r="A138" s="6"/>
      <c r="C138" s="6"/>
      <c r="D138" s="6"/>
      <c r="E138" s="6"/>
      <c r="H138" s="6"/>
      <c r="I138" s="6"/>
    </row>
    <row r="139" spans="1:9" s="7" customFormat="1" x14ac:dyDescent="0.2">
      <c r="A139" s="6"/>
      <c r="C139" s="6"/>
      <c r="D139" s="6"/>
      <c r="E139" s="6"/>
      <c r="H139" s="6"/>
      <c r="I139" s="6"/>
    </row>
    <row r="140" spans="1:9" s="7" customFormat="1" x14ac:dyDescent="0.2">
      <c r="A140" s="6"/>
      <c r="C140" s="6"/>
      <c r="D140" s="6"/>
      <c r="E140" s="6"/>
      <c r="H140" s="6"/>
      <c r="I140" s="6"/>
    </row>
    <row r="141" spans="1:9" s="7" customFormat="1" x14ac:dyDescent="0.2">
      <c r="A141" s="6"/>
      <c r="C141" s="6"/>
      <c r="D141" s="6"/>
      <c r="E141" s="6"/>
      <c r="H141" s="6"/>
      <c r="I141" s="6"/>
    </row>
    <row r="142" spans="1:9" s="7" customFormat="1" x14ac:dyDescent="0.2">
      <c r="A142" s="6"/>
      <c r="C142" s="6"/>
      <c r="D142" s="6"/>
      <c r="E142" s="6"/>
      <c r="H142" s="6"/>
      <c r="I142" s="6"/>
    </row>
    <row r="143" spans="1:9" s="7" customFormat="1" x14ac:dyDescent="0.2">
      <c r="A143" s="6"/>
      <c r="C143" s="6"/>
      <c r="D143" s="6"/>
      <c r="E143" s="6"/>
      <c r="H143" s="6"/>
      <c r="I143" s="6"/>
    </row>
    <row r="144" spans="1:9" s="7" customFormat="1" x14ac:dyDescent="0.2">
      <c r="A144" s="6"/>
      <c r="C144" s="6"/>
      <c r="D144" s="6"/>
      <c r="E144" s="6"/>
      <c r="H144" s="6"/>
      <c r="I144" s="6"/>
    </row>
    <row r="145" spans="1:9" s="7" customFormat="1" x14ac:dyDescent="0.2">
      <c r="A145" s="6"/>
      <c r="C145" s="6"/>
      <c r="D145" s="6"/>
      <c r="E145" s="6"/>
      <c r="H145" s="6"/>
      <c r="I145" s="6"/>
    </row>
    <row r="146" spans="1:9" s="7" customFormat="1" x14ac:dyDescent="0.2">
      <c r="A146" s="6"/>
      <c r="C146" s="6"/>
      <c r="D146" s="6"/>
      <c r="E146" s="6"/>
      <c r="H146" s="6"/>
      <c r="I146" s="6"/>
    </row>
    <row r="147" spans="1:9" s="7" customFormat="1" x14ac:dyDescent="0.2">
      <c r="A147" s="6"/>
      <c r="C147" s="6"/>
      <c r="D147" s="6"/>
      <c r="E147" s="6"/>
      <c r="H147" s="6"/>
      <c r="I147" s="6"/>
    </row>
    <row r="148" spans="1:9" s="7" customFormat="1" x14ac:dyDescent="0.2">
      <c r="A148" s="6"/>
      <c r="C148" s="6"/>
      <c r="D148" s="6"/>
      <c r="E148" s="6"/>
      <c r="H148" s="6"/>
      <c r="I148" s="6"/>
    </row>
    <row r="149" spans="1:9" s="7" customFormat="1" x14ac:dyDescent="0.2">
      <c r="A149" s="6"/>
      <c r="C149" s="6"/>
      <c r="D149" s="6"/>
      <c r="E149" s="6"/>
      <c r="H149" s="6"/>
      <c r="I149" s="6"/>
    </row>
    <row r="150" spans="1:9" s="7" customFormat="1" x14ac:dyDescent="0.2">
      <c r="A150" s="6"/>
      <c r="C150" s="6"/>
      <c r="D150" s="6"/>
      <c r="E150" s="6"/>
      <c r="H150" s="6"/>
      <c r="I150" s="6"/>
    </row>
    <row r="151" spans="1:9" s="7" customFormat="1" x14ac:dyDescent="0.2">
      <c r="A151" s="6"/>
      <c r="C151" s="6"/>
      <c r="D151" s="6"/>
      <c r="E151" s="6"/>
      <c r="H151" s="6"/>
      <c r="I151" s="6"/>
    </row>
    <row r="152" spans="1:9" s="7" customFormat="1" x14ac:dyDescent="0.2">
      <c r="A152" s="6"/>
      <c r="C152" s="6"/>
      <c r="D152" s="6"/>
      <c r="E152" s="6"/>
      <c r="H152" s="6"/>
      <c r="I152" s="6"/>
    </row>
    <row r="153" spans="1:9" s="7" customFormat="1" x14ac:dyDescent="0.2">
      <c r="A153" s="6"/>
      <c r="C153" s="6"/>
      <c r="D153" s="6"/>
      <c r="E153" s="6"/>
      <c r="H153" s="6"/>
      <c r="I153" s="6"/>
    </row>
    <row r="154" spans="1:9" s="7" customFormat="1" x14ac:dyDescent="0.2">
      <c r="A154" s="6"/>
      <c r="C154" s="6"/>
      <c r="D154" s="6"/>
      <c r="E154" s="6"/>
      <c r="H154" s="6"/>
      <c r="I154" s="6"/>
    </row>
    <row r="155" spans="1:9" s="7" customFormat="1" x14ac:dyDescent="0.2">
      <c r="A155" s="6"/>
      <c r="C155" s="6"/>
      <c r="D155" s="6"/>
      <c r="E155" s="6"/>
      <c r="H155" s="6"/>
      <c r="I155" s="6"/>
    </row>
    <row r="156" spans="1:9" s="7" customFormat="1" x14ac:dyDescent="0.2">
      <c r="A156" s="6"/>
      <c r="C156" s="6"/>
      <c r="D156" s="6"/>
      <c r="E156" s="6"/>
      <c r="H156" s="6"/>
      <c r="I156" s="6"/>
    </row>
    <row r="157" spans="1:9" s="7" customFormat="1" x14ac:dyDescent="0.2">
      <c r="A157" s="6"/>
      <c r="C157" s="6"/>
      <c r="D157" s="6"/>
      <c r="E157" s="6"/>
      <c r="H157" s="6"/>
      <c r="I157" s="6"/>
    </row>
    <row r="158" spans="1:9" s="7" customFormat="1" x14ac:dyDescent="0.2">
      <c r="A158" s="6"/>
      <c r="C158" s="6"/>
      <c r="D158" s="6"/>
      <c r="E158" s="6"/>
      <c r="H158" s="6"/>
      <c r="I158" s="6"/>
    </row>
    <row r="159" spans="1:9" s="7" customFormat="1" x14ac:dyDescent="0.2">
      <c r="A159" s="6"/>
      <c r="C159" s="6"/>
      <c r="D159" s="6"/>
      <c r="E159" s="6"/>
      <c r="H159" s="6"/>
      <c r="I159" s="6"/>
    </row>
    <row r="160" spans="1:9" s="7" customFormat="1" x14ac:dyDescent="0.2">
      <c r="A160" s="6"/>
      <c r="C160" s="6"/>
      <c r="D160" s="6"/>
      <c r="E160" s="6"/>
      <c r="H160" s="6"/>
      <c r="I160" s="6"/>
    </row>
    <row r="161" spans="1:9" s="7" customFormat="1" x14ac:dyDescent="0.2">
      <c r="A161" s="6"/>
      <c r="C161" s="6"/>
      <c r="D161" s="6"/>
      <c r="E161" s="6"/>
      <c r="H161" s="6"/>
      <c r="I161" s="6"/>
    </row>
    <row r="162" spans="1:9" s="7" customFormat="1" x14ac:dyDescent="0.2">
      <c r="A162" s="6"/>
      <c r="C162" s="6"/>
      <c r="D162" s="6"/>
      <c r="E162" s="6"/>
      <c r="H162" s="6"/>
      <c r="I162" s="6"/>
    </row>
    <row r="163" spans="1:9" s="7" customFormat="1" x14ac:dyDescent="0.2">
      <c r="A163" s="6"/>
      <c r="C163" s="6"/>
      <c r="D163" s="6"/>
      <c r="E163" s="6"/>
      <c r="H163" s="6"/>
      <c r="I163" s="6"/>
    </row>
    <row r="164" spans="1:9" s="7" customFormat="1" x14ac:dyDescent="0.2">
      <c r="A164" s="6"/>
      <c r="C164" s="6"/>
      <c r="D164" s="6"/>
      <c r="E164" s="6"/>
      <c r="H164" s="6"/>
      <c r="I164" s="6"/>
    </row>
    <row r="165" spans="1:9" s="7" customFormat="1" x14ac:dyDescent="0.2">
      <c r="A165" s="6"/>
      <c r="C165" s="6"/>
      <c r="D165" s="6"/>
      <c r="E165" s="6"/>
      <c r="H165" s="6"/>
      <c r="I165" s="6"/>
    </row>
    <row r="166" spans="1:9" s="7" customFormat="1" x14ac:dyDescent="0.2">
      <c r="A166" s="6"/>
      <c r="C166" s="6"/>
      <c r="D166" s="6"/>
      <c r="E166" s="6"/>
      <c r="H166" s="6"/>
      <c r="I166" s="6"/>
    </row>
    <row r="167" spans="1:9" s="7" customFormat="1" x14ac:dyDescent="0.2">
      <c r="A167" s="6"/>
      <c r="C167" s="6"/>
      <c r="D167" s="6"/>
      <c r="E167" s="6"/>
      <c r="H167" s="6"/>
      <c r="I167" s="6"/>
    </row>
    <row r="168" spans="1:9" s="7" customFormat="1" x14ac:dyDescent="0.2">
      <c r="A168" s="6"/>
      <c r="C168" s="6"/>
      <c r="D168" s="6"/>
      <c r="E168" s="6"/>
      <c r="H168" s="6"/>
      <c r="I168" s="6"/>
    </row>
    <row r="169" spans="1:9" s="7" customFormat="1" x14ac:dyDescent="0.2">
      <c r="A169" s="6"/>
      <c r="C169" s="6"/>
      <c r="D169" s="6"/>
      <c r="E169" s="6"/>
      <c r="H169" s="6"/>
      <c r="I169" s="6"/>
    </row>
    <row r="170" spans="1:9" s="7" customFormat="1" x14ac:dyDescent="0.2">
      <c r="A170" s="6"/>
      <c r="C170" s="6"/>
      <c r="D170" s="6"/>
      <c r="E170" s="6"/>
      <c r="H170" s="6"/>
      <c r="I170" s="6"/>
    </row>
    <row r="171" spans="1:9" s="7" customFormat="1" x14ac:dyDescent="0.2">
      <c r="A171" s="6"/>
      <c r="C171" s="6"/>
      <c r="D171" s="6"/>
      <c r="E171" s="6"/>
      <c r="H171" s="6"/>
      <c r="I171" s="6"/>
    </row>
    <row r="172" spans="1:9" s="7" customFormat="1" x14ac:dyDescent="0.2">
      <c r="A172" s="6"/>
      <c r="C172" s="6"/>
      <c r="D172" s="6"/>
      <c r="E172" s="6"/>
      <c r="H172" s="6"/>
      <c r="I172" s="6"/>
    </row>
    <row r="173" spans="1:9" s="7" customFormat="1" x14ac:dyDescent="0.2">
      <c r="A173" s="6"/>
      <c r="C173" s="6"/>
      <c r="D173" s="6"/>
      <c r="E173" s="6"/>
      <c r="H173" s="6"/>
      <c r="I173" s="6"/>
    </row>
    <row r="174" spans="1:9" s="7" customFormat="1" x14ac:dyDescent="0.2">
      <c r="A174" s="6"/>
      <c r="C174" s="6"/>
      <c r="D174" s="6"/>
      <c r="E174" s="6"/>
      <c r="H174" s="6"/>
      <c r="I174" s="6"/>
    </row>
    <row r="175" spans="1:9" s="7" customFormat="1" x14ac:dyDescent="0.2">
      <c r="A175" s="6"/>
      <c r="C175" s="6"/>
      <c r="D175" s="6"/>
      <c r="E175" s="6"/>
      <c r="H175" s="6"/>
      <c r="I175" s="6"/>
    </row>
    <row r="176" spans="1:9" s="7" customFormat="1" x14ac:dyDescent="0.2">
      <c r="A176" s="6"/>
      <c r="C176" s="6"/>
      <c r="D176" s="6"/>
      <c r="E176" s="6"/>
      <c r="H176" s="6"/>
      <c r="I176" s="6"/>
    </row>
    <row r="177" spans="1:9" s="7" customFormat="1" x14ac:dyDescent="0.2">
      <c r="A177" s="6"/>
      <c r="C177" s="6"/>
      <c r="D177" s="6"/>
      <c r="E177" s="6"/>
      <c r="H177" s="6"/>
      <c r="I177" s="6"/>
    </row>
    <row r="178" spans="1:9" s="7" customFormat="1" x14ac:dyDescent="0.2">
      <c r="A178" s="6"/>
      <c r="C178" s="6"/>
      <c r="D178" s="6"/>
      <c r="E178" s="6"/>
      <c r="H178" s="6"/>
      <c r="I178" s="6"/>
    </row>
    <row r="179" spans="1:9" s="7" customFormat="1" x14ac:dyDescent="0.2">
      <c r="A179" s="6"/>
      <c r="C179" s="6"/>
      <c r="D179" s="6"/>
      <c r="E179" s="6"/>
      <c r="H179" s="6"/>
      <c r="I179" s="6"/>
    </row>
    <row r="180" spans="1:9" s="7" customFormat="1" x14ac:dyDescent="0.2">
      <c r="A180" s="6"/>
      <c r="C180" s="6"/>
      <c r="D180" s="6"/>
      <c r="E180" s="6"/>
      <c r="H180" s="6"/>
      <c r="I180" s="6"/>
    </row>
    <row r="181" spans="1:9" s="7" customFormat="1" x14ac:dyDescent="0.2">
      <c r="A181" s="6"/>
      <c r="C181" s="6"/>
      <c r="D181" s="6"/>
      <c r="E181" s="6"/>
      <c r="H181" s="6"/>
      <c r="I181" s="6"/>
    </row>
    <row r="182" spans="1:9" s="7" customFormat="1" x14ac:dyDescent="0.2">
      <c r="A182" s="6"/>
      <c r="C182" s="6"/>
      <c r="D182" s="6"/>
      <c r="E182" s="6"/>
      <c r="H182" s="6"/>
      <c r="I182" s="6"/>
    </row>
    <row r="183" spans="1:9" s="7" customFormat="1" x14ac:dyDescent="0.2">
      <c r="A183" s="6"/>
      <c r="C183" s="6"/>
      <c r="D183" s="6"/>
      <c r="E183" s="6"/>
      <c r="H183" s="6"/>
      <c r="I183" s="6"/>
    </row>
    <row r="184" spans="1:9" s="7" customFormat="1" x14ac:dyDescent="0.2">
      <c r="A184" s="6"/>
      <c r="C184" s="6"/>
      <c r="D184" s="6"/>
      <c r="E184" s="6"/>
      <c r="H184" s="6"/>
      <c r="I184" s="6"/>
    </row>
    <row r="185" spans="1:9" s="7" customFormat="1" x14ac:dyDescent="0.2">
      <c r="A185" s="6"/>
      <c r="C185" s="6"/>
      <c r="D185" s="6"/>
      <c r="E185" s="6"/>
      <c r="H185" s="6"/>
      <c r="I185" s="6"/>
    </row>
    <row r="186" spans="1:9" s="7" customFormat="1" x14ac:dyDescent="0.2">
      <c r="A186" s="6"/>
      <c r="C186" s="6"/>
      <c r="D186" s="6"/>
      <c r="E186" s="6"/>
      <c r="H186" s="6"/>
      <c r="I186" s="6"/>
    </row>
    <row r="187" spans="1:9" s="7" customFormat="1" x14ac:dyDescent="0.2">
      <c r="A187" s="6"/>
      <c r="C187" s="6"/>
      <c r="D187" s="6"/>
      <c r="E187" s="6"/>
      <c r="H187" s="6"/>
      <c r="I187" s="6"/>
    </row>
    <row r="188" spans="1:9" s="7" customFormat="1" x14ac:dyDescent="0.2">
      <c r="A188" s="6"/>
      <c r="C188" s="6"/>
      <c r="D188" s="6"/>
      <c r="E188" s="6"/>
      <c r="H188" s="6"/>
      <c r="I188" s="6"/>
    </row>
    <row r="189" spans="1:9" s="7" customFormat="1" x14ac:dyDescent="0.2">
      <c r="A189" s="6"/>
      <c r="C189" s="6"/>
      <c r="D189" s="6"/>
      <c r="E189" s="6"/>
      <c r="H189" s="6"/>
      <c r="I189" s="6"/>
    </row>
    <row r="190" spans="1:9" s="7" customFormat="1" x14ac:dyDescent="0.2">
      <c r="A190" s="6"/>
      <c r="C190" s="6"/>
      <c r="D190" s="6"/>
      <c r="E190" s="6"/>
      <c r="H190" s="6"/>
      <c r="I190" s="6"/>
    </row>
    <row r="191" spans="1:9" s="7" customFormat="1" x14ac:dyDescent="0.2">
      <c r="A191" s="6"/>
      <c r="C191" s="6"/>
      <c r="D191" s="6"/>
      <c r="E191" s="6"/>
      <c r="H191" s="6"/>
      <c r="I191" s="6"/>
    </row>
    <row r="192" spans="1:9" s="7" customFormat="1" x14ac:dyDescent="0.2">
      <c r="A192" s="6"/>
      <c r="C192" s="6"/>
      <c r="D192" s="6"/>
      <c r="E192" s="6"/>
      <c r="H192" s="6"/>
      <c r="I192" s="6"/>
    </row>
    <row r="193" spans="1:9" s="7" customFormat="1" x14ac:dyDescent="0.2">
      <c r="A193" s="6"/>
      <c r="C193" s="6"/>
      <c r="D193" s="6"/>
      <c r="E193" s="6"/>
      <c r="H193" s="6"/>
      <c r="I193" s="6"/>
    </row>
    <row r="194" spans="1:9" s="7" customFormat="1" x14ac:dyDescent="0.2">
      <c r="A194" s="6"/>
      <c r="C194" s="6"/>
      <c r="D194" s="6"/>
      <c r="E194" s="6"/>
      <c r="H194" s="6"/>
      <c r="I194" s="6"/>
    </row>
    <row r="195" spans="1:9" s="7" customFormat="1" x14ac:dyDescent="0.2">
      <c r="A195" s="6"/>
      <c r="C195" s="6"/>
      <c r="D195" s="6"/>
      <c r="E195" s="6"/>
      <c r="H195" s="6"/>
      <c r="I195" s="6"/>
    </row>
    <row r="196" spans="1:9" s="7" customFormat="1" x14ac:dyDescent="0.2">
      <c r="A196" s="6"/>
      <c r="C196" s="6"/>
      <c r="D196" s="6"/>
      <c r="E196" s="6"/>
      <c r="H196" s="6"/>
      <c r="I196" s="6"/>
    </row>
    <row r="197" spans="1:9" s="7" customFormat="1" x14ac:dyDescent="0.2">
      <c r="A197" s="6"/>
      <c r="C197" s="6"/>
      <c r="D197" s="6"/>
      <c r="E197" s="6"/>
      <c r="H197" s="6"/>
      <c r="I197" s="6"/>
    </row>
    <row r="198" spans="1:9" s="7" customFormat="1" x14ac:dyDescent="0.2">
      <c r="A198" s="6"/>
      <c r="C198" s="6"/>
      <c r="D198" s="6"/>
      <c r="E198" s="6"/>
      <c r="H198" s="6"/>
      <c r="I198" s="6"/>
    </row>
    <row r="199" spans="1:9" s="7" customFormat="1" x14ac:dyDescent="0.2">
      <c r="A199" s="6"/>
      <c r="C199" s="6"/>
      <c r="D199" s="6"/>
      <c r="E199" s="6"/>
      <c r="H199" s="6"/>
      <c r="I199" s="6"/>
    </row>
    <row r="200" spans="1:9" s="7" customFormat="1" x14ac:dyDescent="0.2">
      <c r="A200" s="6"/>
      <c r="C200" s="6"/>
      <c r="D200" s="6"/>
      <c r="E200" s="6"/>
      <c r="H200" s="6"/>
      <c r="I200" s="6"/>
    </row>
    <row r="201" spans="1:9" s="7" customFormat="1" x14ac:dyDescent="0.2">
      <c r="A201" s="6"/>
      <c r="C201" s="6"/>
      <c r="D201" s="6"/>
      <c r="E201" s="6"/>
      <c r="H201" s="6"/>
      <c r="I201" s="6"/>
    </row>
    <row r="202" spans="1:9" s="7" customFormat="1" x14ac:dyDescent="0.2">
      <c r="A202" s="6"/>
      <c r="C202" s="6"/>
      <c r="D202" s="6"/>
      <c r="E202" s="6"/>
      <c r="H202" s="6"/>
      <c r="I202" s="6"/>
    </row>
    <row r="203" spans="1:9" s="7" customFormat="1" x14ac:dyDescent="0.2">
      <c r="A203" s="6"/>
      <c r="C203" s="6"/>
      <c r="D203" s="6"/>
      <c r="E203" s="6"/>
      <c r="H203" s="6"/>
      <c r="I203" s="6"/>
    </row>
    <row r="204" spans="1:9" s="7" customFormat="1" x14ac:dyDescent="0.2">
      <c r="A204" s="6"/>
      <c r="C204" s="6"/>
      <c r="D204" s="6"/>
      <c r="E204" s="6"/>
      <c r="H204" s="6"/>
      <c r="I204" s="6"/>
    </row>
    <row r="205" spans="1:9" s="7" customFormat="1" x14ac:dyDescent="0.2">
      <c r="A205" s="6"/>
      <c r="C205" s="6"/>
      <c r="D205" s="6"/>
      <c r="E205" s="6"/>
      <c r="H205" s="6"/>
      <c r="I205" s="6"/>
    </row>
    <row r="206" spans="1:9" s="7" customFormat="1" x14ac:dyDescent="0.2">
      <c r="A206" s="6"/>
      <c r="C206" s="6"/>
      <c r="D206" s="6"/>
      <c r="E206" s="6"/>
      <c r="H206" s="6"/>
      <c r="I206" s="6"/>
    </row>
    <row r="207" spans="1:9" s="7" customFormat="1" x14ac:dyDescent="0.2">
      <c r="A207" s="6"/>
      <c r="C207" s="6"/>
      <c r="D207" s="6"/>
      <c r="E207" s="6"/>
      <c r="H207" s="6"/>
      <c r="I207" s="6"/>
    </row>
    <row r="208" spans="1:9" s="7" customFormat="1" x14ac:dyDescent="0.2">
      <c r="A208" s="6"/>
      <c r="C208" s="6"/>
      <c r="D208" s="6"/>
      <c r="E208" s="6"/>
      <c r="H208" s="6"/>
      <c r="I208" s="6"/>
    </row>
    <row r="209" spans="1:9" s="7" customFormat="1" x14ac:dyDescent="0.2">
      <c r="A209" s="6"/>
      <c r="C209" s="6"/>
      <c r="D209" s="6"/>
      <c r="E209" s="6"/>
      <c r="H209" s="6"/>
      <c r="I209" s="6"/>
    </row>
    <row r="210" spans="1:9" s="7" customFormat="1" x14ac:dyDescent="0.2">
      <c r="A210" s="6"/>
      <c r="C210" s="6"/>
      <c r="D210" s="6"/>
      <c r="E210" s="6"/>
      <c r="H210" s="6"/>
      <c r="I210" s="6"/>
    </row>
    <row r="211" spans="1:9" s="7" customFormat="1" x14ac:dyDescent="0.2">
      <c r="A211" s="6"/>
      <c r="C211" s="6"/>
      <c r="D211" s="6"/>
      <c r="E211" s="6"/>
      <c r="H211" s="6"/>
      <c r="I211" s="6"/>
    </row>
    <row r="212" spans="1:9" s="7" customFormat="1" x14ac:dyDescent="0.2">
      <c r="A212" s="6"/>
      <c r="C212" s="6"/>
      <c r="D212" s="6"/>
      <c r="E212" s="6"/>
      <c r="H212" s="6"/>
      <c r="I212" s="6"/>
    </row>
    <row r="213" spans="1:9" s="7" customFormat="1" x14ac:dyDescent="0.2">
      <c r="A213" s="6"/>
      <c r="C213" s="6"/>
      <c r="D213" s="6"/>
      <c r="E213" s="6"/>
      <c r="H213" s="6"/>
      <c r="I213" s="6"/>
    </row>
    <row r="214" spans="1:9" s="7" customFormat="1" x14ac:dyDescent="0.2">
      <c r="A214" s="6"/>
      <c r="C214" s="6"/>
      <c r="D214" s="6"/>
      <c r="E214" s="6"/>
      <c r="H214" s="6"/>
      <c r="I214" s="6"/>
    </row>
    <row r="215" spans="1:9" s="7" customFormat="1" x14ac:dyDescent="0.2">
      <c r="A215" s="6"/>
      <c r="C215" s="6"/>
      <c r="D215" s="6"/>
      <c r="E215" s="6"/>
      <c r="H215" s="6"/>
      <c r="I215" s="6"/>
    </row>
    <row r="216" spans="1:9" s="7" customFormat="1" x14ac:dyDescent="0.2">
      <c r="A216" s="6"/>
      <c r="C216" s="6"/>
      <c r="D216" s="6"/>
      <c r="E216" s="6"/>
      <c r="H216" s="6"/>
      <c r="I216" s="6"/>
    </row>
    <row r="217" spans="1:9" s="7" customFormat="1" x14ac:dyDescent="0.2">
      <c r="A217" s="6"/>
      <c r="C217" s="6"/>
      <c r="D217" s="6"/>
      <c r="E217" s="6"/>
      <c r="H217" s="6"/>
      <c r="I217" s="6"/>
    </row>
    <row r="218" spans="1:9" s="7" customFormat="1" x14ac:dyDescent="0.2">
      <c r="A218" s="6"/>
      <c r="C218" s="6"/>
      <c r="D218" s="6"/>
      <c r="E218" s="6"/>
      <c r="H218" s="6"/>
      <c r="I218" s="6"/>
    </row>
    <row r="219" spans="1:9" s="7" customFormat="1" x14ac:dyDescent="0.2">
      <c r="A219" s="6"/>
      <c r="C219" s="6"/>
      <c r="D219" s="6"/>
      <c r="E219" s="6"/>
      <c r="H219" s="6"/>
      <c r="I219" s="6"/>
    </row>
    <row r="220" spans="1:9" s="7" customFormat="1" x14ac:dyDescent="0.2">
      <c r="A220" s="6"/>
      <c r="C220" s="6"/>
      <c r="D220" s="6"/>
      <c r="E220" s="6"/>
      <c r="H220" s="6"/>
      <c r="I220" s="6"/>
    </row>
    <row r="221" spans="1:9" s="7" customFormat="1" x14ac:dyDescent="0.2">
      <c r="A221" s="6"/>
      <c r="C221" s="6"/>
      <c r="D221" s="6"/>
      <c r="E221" s="6"/>
      <c r="H221" s="6"/>
      <c r="I221" s="6"/>
    </row>
    <row r="222" spans="1:9" s="7" customFormat="1" x14ac:dyDescent="0.2">
      <c r="A222" s="6"/>
      <c r="C222" s="6"/>
      <c r="D222" s="6"/>
      <c r="E222" s="6"/>
      <c r="H222" s="6"/>
      <c r="I222" s="6"/>
    </row>
    <row r="223" spans="1:9" s="7" customFormat="1" x14ac:dyDescent="0.2">
      <c r="A223" s="6"/>
      <c r="C223" s="6"/>
      <c r="D223" s="6"/>
      <c r="E223" s="6"/>
      <c r="H223" s="6"/>
      <c r="I223" s="6"/>
    </row>
    <row r="224" spans="1:9" s="7" customFormat="1" x14ac:dyDescent="0.2">
      <c r="A224" s="6"/>
      <c r="C224" s="6"/>
      <c r="D224" s="6"/>
      <c r="E224" s="6"/>
      <c r="H224" s="6"/>
      <c r="I224" s="6"/>
    </row>
    <row r="225" spans="1:9" s="7" customFormat="1" x14ac:dyDescent="0.2">
      <c r="A225" s="6"/>
      <c r="C225" s="6"/>
      <c r="D225" s="6"/>
      <c r="E225" s="6"/>
      <c r="H225" s="6"/>
      <c r="I225" s="6"/>
    </row>
    <row r="226" spans="1:9" s="7" customFormat="1" x14ac:dyDescent="0.2">
      <c r="A226" s="6"/>
      <c r="C226" s="6"/>
      <c r="D226" s="6"/>
      <c r="E226" s="6"/>
      <c r="H226" s="6"/>
      <c r="I226" s="6"/>
    </row>
    <row r="227" spans="1:9" s="7" customFormat="1" x14ac:dyDescent="0.2">
      <c r="A227" s="6"/>
      <c r="C227" s="6"/>
      <c r="D227" s="6"/>
      <c r="E227" s="6"/>
      <c r="H227" s="6"/>
      <c r="I227" s="6"/>
    </row>
    <row r="228" spans="1:9" s="7" customFormat="1" x14ac:dyDescent="0.2">
      <c r="A228" s="6"/>
      <c r="C228" s="6"/>
      <c r="D228" s="6"/>
      <c r="E228" s="6"/>
      <c r="H228" s="6"/>
      <c r="I228" s="6"/>
    </row>
    <row r="229" spans="1:9" s="7" customFormat="1" x14ac:dyDescent="0.2">
      <c r="A229" s="6"/>
      <c r="C229" s="6"/>
      <c r="D229" s="6"/>
      <c r="E229" s="6"/>
      <c r="H229" s="6"/>
      <c r="I229" s="6"/>
    </row>
    <row r="230" spans="1:9" s="7" customFormat="1" x14ac:dyDescent="0.2">
      <c r="A230" s="6"/>
      <c r="C230" s="6"/>
      <c r="D230" s="6"/>
      <c r="E230" s="6"/>
      <c r="H230" s="6"/>
      <c r="I230" s="6"/>
    </row>
    <row r="231" spans="1:9" s="7" customFormat="1" x14ac:dyDescent="0.2">
      <c r="A231" s="6"/>
      <c r="C231" s="6"/>
      <c r="D231" s="6"/>
      <c r="E231" s="6"/>
      <c r="H231" s="6"/>
      <c r="I231" s="6"/>
    </row>
    <row r="232" spans="1:9" s="7" customFormat="1" x14ac:dyDescent="0.2">
      <c r="A232" s="6"/>
      <c r="C232" s="6"/>
      <c r="D232" s="6"/>
      <c r="E232" s="6"/>
      <c r="H232" s="6"/>
      <c r="I232" s="6"/>
    </row>
    <row r="233" spans="1:9" s="7" customFormat="1" x14ac:dyDescent="0.2">
      <c r="A233" s="6"/>
      <c r="C233" s="6"/>
      <c r="D233" s="6"/>
      <c r="E233" s="6"/>
      <c r="H233" s="6"/>
      <c r="I233" s="6"/>
    </row>
    <row r="234" spans="1:9" s="7" customFormat="1" x14ac:dyDescent="0.2">
      <c r="A234" s="6"/>
      <c r="C234" s="6"/>
      <c r="D234" s="6"/>
      <c r="E234" s="6"/>
      <c r="H234" s="6"/>
      <c r="I234" s="6"/>
    </row>
    <row r="235" spans="1:9" s="7" customFormat="1" x14ac:dyDescent="0.2">
      <c r="A235" s="6"/>
      <c r="C235" s="6"/>
      <c r="D235" s="6"/>
      <c r="E235" s="6"/>
      <c r="H235" s="6"/>
      <c r="I235" s="6"/>
    </row>
    <row r="236" spans="1:9" s="7" customFormat="1" x14ac:dyDescent="0.2">
      <c r="A236" s="6"/>
      <c r="C236" s="6"/>
      <c r="D236" s="6"/>
      <c r="E236" s="6"/>
      <c r="H236" s="6"/>
      <c r="I236" s="6"/>
    </row>
    <row r="237" spans="1:9" s="7" customFormat="1" x14ac:dyDescent="0.2">
      <c r="A237" s="6"/>
      <c r="C237" s="6"/>
      <c r="D237" s="6"/>
      <c r="E237" s="6"/>
      <c r="H237" s="6"/>
      <c r="I237" s="6"/>
    </row>
    <row r="238" spans="1:9" s="7" customFormat="1" x14ac:dyDescent="0.2">
      <c r="A238" s="6"/>
      <c r="C238" s="6"/>
      <c r="D238" s="6"/>
      <c r="E238" s="6"/>
      <c r="H238" s="6"/>
      <c r="I238" s="6"/>
    </row>
    <row r="239" spans="1:9" s="7" customFormat="1" x14ac:dyDescent="0.2">
      <c r="A239" s="6"/>
      <c r="C239" s="6"/>
      <c r="D239" s="6"/>
      <c r="E239" s="6"/>
      <c r="H239" s="6"/>
      <c r="I239" s="6"/>
    </row>
    <row r="240" spans="1:9" s="7" customFormat="1" x14ac:dyDescent="0.2">
      <c r="A240" s="6"/>
      <c r="C240" s="6"/>
      <c r="D240" s="6"/>
      <c r="E240" s="6"/>
      <c r="H240" s="6"/>
      <c r="I240" s="6"/>
    </row>
    <row r="241" spans="1:9" s="7" customFormat="1" x14ac:dyDescent="0.2">
      <c r="A241" s="6"/>
      <c r="C241" s="6"/>
      <c r="D241" s="6"/>
      <c r="E241" s="6"/>
      <c r="H241" s="6"/>
      <c r="I241" s="6"/>
    </row>
    <row r="242" spans="1:9" s="7" customFormat="1" x14ac:dyDescent="0.2">
      <c r="A242" s="6"/>
      <c r="C242" s="6"/>
      <c r="D242" s="6"/>
      <c r="E242" s="6"/>
      <c r="H242" s="6"/>
      <c r="I242" s="6"/>
    </row>
    <row r="243" spans="1:9" s="7" customFormat="1" x14ac:dyDescent="0.2">
      <c r="A243" s="6"/>
      <c r="C243" s="6"/>
      <c r="D243" s="6"/>
      <c r="E243" s="6"/>
      <c r="H243" s="6"/>
      <c r="I243" s="6"/>
    </row>
    <row r="244" spans="1:9" s="7" customFormat="1" x14ac:dyDescent="0.2">
      <c r="A244" s="6"/>
      <c r="C244" s="6"/>
      <c r="D244" s="6"/>
      <c r="E244" s="6"/>
      <c r="H244" s="6"/>
      <c r="I244" s="6"/>
    </row>
    <row r="245" spans="1:9" s="7" customFormat="1" x14ac:dyDescent="0.2">
      <c r="A245" s="6"/>
      <c r="C245" s="6"/>
      <c r="D245" s="6"/>
      <c r="E245" s="6"/>
      <c r="H245" s="6"/>
      <c r="I245" s="6"/>
    </row>
    <row r="246" spans="1:9" s="7" customFormat="1" x14ac:dyDescent="0.2">
      <c r="A246" s="6"/>
      <c r="C246" s="6"/>
      <c r="D246" s="6"/>
      <c r="E246" s="6"/>
      <c r="H246" s="6"/>
      <c r="I246" s="6"/>
    </row>
    <row r="247" spans="1:9" s="7" customFormat="1" x14ac:dyDescent="0.2">
      <c r="A247" s="6"/>
      <c r="C247" s="6"/>
      <c r="D247" s="6"/>
      <c r="E247" s="6"/>
      <c r="H247" s="6"/>
      <c r="I247" s="6"/>
    </row>
    <row r="248" spans="1:9" s="7" customFormat="1" x14ac:dyDescent="0.2">
      <c r="A248" s="6"/>
      <c r="C248" s="6"/>
      <c r="D248" s="6"/>
      <c r="E248" s="6"/>
      <c r="H248" s="6"/>
      <c r="I248" s="6"/>
    </row>
    <row r="249" spans="1:9" s="7" customFormat="1" x14ac:dyDescent="0.2">
      <c r="A249" s="6"/>
      <c r="C249" s="6"/>
      <c r="D249" s="6"/>
      <c r="E249" s="6"/>
      <c r="H249" s="6"/>
      <c r="I249" s="6"/>
    </row>
    <row r="250" spans="1:9" s="7" customFormat="1" x14ac:dyDescent="0.2">
      <c r="A250" s="6"/>
      <c r="C250" s="6"/>
      <c r="D250" s="6"/>
      <c r="E250" s="6"/>
      <c r="H250" s="6"/>
      <c r="I250" s="6"/>
    </row>
    <row r="251" spans="1:9" s="7" customFormat="1" x14ac:dyDescent="0.2">
      <c r="A251" s="6"/>
      <c r="C251" s="6"/>
      <c r="D251" s="6"/>
      <c r="E251" s="6"/>
      <c r="H251" s="6"/>
      <c r="I251" s="6"/>
    </row>
    <row r="252" spans="1:9" s="7" customFormat="1" x14ac:dyDescent="0.2">
      <c r="A252" s="6"/>
      <c r="C252" s="6"/>
      <c r="D252" s="6"/>
      <c r="E252" s="6"/>
      <c r="H252" s="6"/>
      <c r="I252" s="6"/>
    </row>
    <row r="253" spans="1:9" s="7" customFormat="1" x14ac:dyDescent="0.2">
      <c r="A253" s="6"/>
      <c r="C253" s="6"/>
      <c r="D253" s="6"/>
      <c r="E253" s="6"/>
      <c r="H253" s="6"/>
      <c r="I253" s="6"/>
    </row>
    <row r="254" spans="1:9" s="7" customFormat="1" x14ac:dyDescent="0.2">
      <c r="A254" s="6"/>
      <c r="C254" s="6"/>
      <c r="D254" s="6"/>
      <c r="E254" s="6"/>
      <c r="H254" s="6"/>
      <c r="I254" s="6"/>
    </row>
    <row r="255" spans="1:9" s="7" customFormat="1" x14ac:dyDescent="0.2">
      <c r="A255" s="6"/>
      <c r="C255" s="6"/>
      <c r="D255" s="6"/>
      <c r="E255" s="6"/>
      <c r="H255" s="6"/>
      <c r="I255" s="6"/>
    </row>
    <row r="256" spans="1:9" s="7" customFormat="1" x14ac:dyDescent="0.2">
      <c r="A256" s="6"/>
      <c r="C256" s="6"/>
      <c r="D256" s="6"/>
      <c r="E256" s="6"/>
      <c r="H256" s="6"/>
      <c r="I256" s="6"/>
    </row>
    <row r="257" spans="1:9" s="7" customFormat="1" x14ac:dyDescent="0.2">
      <c r="A257" s="6"/>
      <c r="C257" s="6"/>
      <c r="D257" s="6"/>
      <c r="E257" s="6"/>
      <c r="H257" s="6"/>
      <c r="I257" s="6"/>
    </row>
    <row r="258" spans="1:9" s="7" customFormat="1" x14ac:dyDescent="0.2">
      <c r="A258" s="6"/>
      <c r="C258" s="6"/>
      <c r="D258" s="6"/>
      <c r="E258" s="6"/>
      <c r="H258" s="6"/>
      <c r="I258" s="6"/>
    </row>
    <row r="259" spans="1:9" s="7" customFormat="1" x14ac:dyDescent="0.2">
      <c r="A259" s="6"/>
      <c r="C259" s="6"/>
      <c r="D259" s="6"/>
      <c r="E259" s="6"/>
      <c r="H259" s="6"/>
      <c r="I259" s="6"/>
    </row>
    <row r="260" spans="1:9" s="7" customFormat="1" x14ac:dyDescent="0.2">
      <c r="A260" s="6"/>
      <c r="C260" s="6"/>
      <c r="D260" s="6"/>
      <c r="E260" s="6"/>
      <c r="H260" s="6"/>
      <c r="I260" s="6"/>
    </row>
    <row r="261" spans="1:9" s="7" customFormat="1" x14ac:dyDescent="0.2">
      <c r="A261" s="6"/>
      <c r="C261" s="6"/>
      <c r="D261" s="6"/>
      <c r="E261" s="6"/>
      <c r="H261" s="6"/>
      <c r="I261" s="6"/>
    </row>
    <row r="262" spans="1:9" s="7" customFormat="1" x14ac:dyDescent="0.2">
      <c r="A262" s="6"/>
      <c r="C262" s="6"/>
      <c r="D262" s="6"/>
      <c r="E262" s="6"/>
      <c r="H262" s="6"/>
      <c r="I262" s="6"/>
    </row>
    <row r="263" spans="1:9" s="7" customFormat="1" x14ac:dyDescent="0.2">
      <c r="A263" s="6"/>
      <c r="C263" s="6"/>
      <c r="D263" s="6"/>
      <c r="E263" s="6"/>
      <c r="H263" s="6"/>
      <c r="I263" s="6"/>
    </row>
    <row r="264" spans="1:9" s="7" customFormat="1" x14ac:dyDescent="0.2">
      <c r="A264" s="6"/>
      <c r="C264" s="6"/>
      <c r="D264" s="6"/>
      <c r="E264" s="6"/>
      <c r="H264" s="6"/>
      <c r="I264" s="6"/>
    </row>
    <row r="265" spans="1:9" s="7" customFormat="1" x14ac:dyDescent="0.2">
      <c r="A265" s="6"/>
      <c r="C265" s="6"/>
      <c r="D265" s="6"/>
      <c r="E265" s="6"/>
      <c r="H265" s="6"/>
      <c r="I265" s="6"/>
    </row>
    <row r="266" spans="1:9" s="7" customFormat="1" x14ac:dyDescent="0.2">
      <c r="A266" s="6"/>
      <c r="C266" s="6"/>
      <c r="D266" s="6"/>
      <c r="E266" s="6"/>
      <c r="H266" s="6"/>
      <c r="I266" s="6"/>
    </row>
    <row r="267" spans="1:9" s="7" customFormat="1" x14ac:dyDescent="0.2">
      <c r="A267" s="6"/>
      <c r="C267" s="6"/>
      <c r="D267" s="6"/>
      <c r="E267" s="6"/>
      <c r="H267" s="6"/>
      <c r="I267" s="6"/>
    </row>
    <row r="268" spans="1:9" s="7" customFormat="1" x14ac:dyDescent="0.2">
      <c r="A268" s="6"/>
      <c r="C268" s="6"/>
      <c r="D268" s="6"/>
      <c r="E268" s="6"/>
      <c r="H268" s="6"/>
      <c r="I268" s="6"/>
    </row>
    <row r="269" spans="1:9" s="7" customFormat="1" x14ac:dyDescent="0.2">
      <c r="A269" s="6"/>
      <c r="C269" s="6"/>
      <c r="D269" s="6"/>
      <c r="E269" s="6"/>
      <c r="H269" s="6"/>
      <c r="I269" s="6"/>
    </row>
    <row r="270" spans="1:9" s="7" customFormat="1" x14ac:dyDescent="0.2">
      <c r="A270" s="6"/>
      <c r="C270" s="6"/>
      <c r="D270" s="6"/>
      <c r="E270" s="6"/>
      <c r="H270" s="6"/>
      <c r="I270" s="6"/>
    </row>
    <row r="271" spans="1:9" s="7" customFormat="1" x14ac:dyDescent="0.2">
      <c r="A271" s="6"/>
      <c r="C271" s="6"/>
      <c r="D271" s="6"/>
      <c r="E271" s="6"/>
      <c r="H271" s="6"/>
      <c r="I271" s="6"/>
    </row>
    <row r="272" spans="1:9" s="7" customFormat="1" x14ac:dyDescent="0.2">
      <c r="A272" s="6"/>
      <c r="C272" s="6"/>
      <c r="D272" s="6"/>
      <c r="E272" s="6"/>
      <c r="H272" s="6"/>
      <c r="I272" s="6"/>
    </row>
    <row r="273" spans="1:9" s="7" customFormat="1" x14ac:dyDescent="0.2">
      <c r="A273" s="6"/>
      <c r="C273" s="6"/>
      <c r="D273" s="6"/>
      <c r="E273" s="6"/>
      <c r="H273" s="6"/>
      <c r="I273" s="6"/>
    </row>
    <row r="274" spans="1:9" s="7" customFormat="1" x14ac:dyDescent="0.2">
      <c r="A274" s="6"/>
      <c r="C274" s="6"/>
      <c r="D274" s="6"/>
      <c r="E274" s="6"/>
      <c r="H274" s="6"/>
      <c r="I274" s="6"/>
    </row>
    <row r="275" spans="1:9" s="7" customFormat="1" x14ac:dyDescent="0.2">
      <c r="A275" s="6"/>
      <c r="C275" s="6"/>
      <c r="D275" s="6"/>
      <c r="E275" s="6"/>
      <c r="H275" s="6"/>
      <c r="I275" s="6"/>
    </row>
    <row r="276" spans="1:9" s="7" customFormat="1" x14ac:dyDescent="0.2">
      <c r="A276" s="6"/>
      <c r="C276" s="6"/>
      <c r="D276" s="6"/>
      <c r="E276" s="6"/>
      <c r="H276" s="6"/>
      <c r="I276" s="6"/>
    </row>
    <row r="277" spans="1:9" s="7" customFormat="1" x14ac:dyDescent="0.2">
      <c r="A277" s="6"/>
      <c r="C277" s="6"/>
      <c r="D277" s="6"/>
      <c r="E277" s="6"/>
      <c r="H277" s="6"/>
      <c r="I277" s="6"/>
    </row>
    <row r="278" spans="1:9" s="7" customFormat="1" x14ac:dyDescent="0.2">
      <c r="A278" s="6"/>
      <c r="C278" s="6"/>
      <c r="D278" s="6"/>
      <c r="E278" s="6"/>
      <c r="H278" s="6"/>
      <c r="I278" s="6"/>
    </row>
    <row r="279" spans="1:9" s="7" customFormat="1" x14ac:dyDescent="0.2">
      <c r="A279" s="6"/>
      <c r="C279" s="6"/>
      <c r="D279" s="6"/>
      <c r="E279" s="6"/>
      <c r="H279" s="6"/>
      <c r="I279" s="6"/>
    </row>
    <row r="280" spans="1:9" s="7" customFormat="1" x14ac:dyDescent="0.2">
      <c r="A280" s="6"/>
      <c r="C280" s="6"/>
      <c r="D280" s="6"/>
      <c r="E280" s="6"/>
      <c r="H280" s="6"/>
      <c r="I280" s="6"/>
    </row>
    <row r="281" spans="1:9" s="7" customFormat="1" x14ac:dyDescent="0.2">
      <c r="A281" s="6"/>
      <c r="C281" s="6"/>
      <c r="D281" s="6"/>
      <c r="E281" s="6"/>
      <c r="H281" s="6"/>
      <c r="I281" s="6"/>
    </row>
    <row r="282" spans="1:9" s="7" customFormat="1" x14ac:dyDescent="0.2">
      <c r="A282" s="6"/>
      <c r="C282" s="6"/>
      <c r="D282" s="6"/>
      <c r="E282" s="6"/>
      <c r="H282" s="6"/>
      <c r="I282" s="6"/>
    </row>
    <row r="283" spans="1:9" s="7" customFormat="1" x14ac:dyDescent="0.2">
      <c r="A283" s="6"/>
      <c r="C283" s="6"/>
      <c r="D283" s="6"/>
      <c r="E283" s="6"/>
      <c r="H283" s="6"/>
      <c r="I283" s="6"/>
    </row>
    <row r="284" spans="1:9" s="7" customFormat="1" x14ac:dyDescent="0.2">
      <c r="A284" s="6"/>
      <c r="C284" s="6"/>
      <c r="D284" s="6"/>
      <c r="E284" s="6"/>
      <c r="H284" s="6"/>
      <c r="I284" s="6"/>
    </row>
    <row r="285" spans="1:9" s="7" customFormat="1" x14ac:dyDescent="0.2">
      <c r="A285" s="6"/>
      <c r="C285" s="6"/>
      <c r="D285" s="6"/>
      <c r="E285" s="6"/>
      <c r="H285" s="6"/>
      <c r="I285" s="6"/>
    </row>
    <row r="286" spans="1:9" s="7" customFormat="1" x14ac:dyDescent="0.2">
      <c r="A286" s="6"/>
      <c r="C286" s="6"/>
      <c r="D286" s="6"/>
      <c r="E286" s="6"/>
      <c r="H286" s="6"/>
      <c r="I286" s="6"/>
    </row>
    <row r="287" spans="1:9" s="7" customFormat="1" x14ac:dyDescent="0.2">
      <c r="A287" s="6"/>
      <c r="C287" s="6"/>
      <c r="D287" s="6"/>
      <c r="E287" s="6"/>
      <c r="H287" s="6"/>
      <c r="I287" s="6"/>
    </row>
    <row r="288" spans="1:9" s="7" customFormat="1" x14ac:dyDescent="0.2">
      <c r="A288" s="6"/>
      <c r="C288" s="6"/>
      <c r="D288" s="6"/>
      <c r="E288" s="6"/>
      <c r="H288" s="6"/>
      <c r="I288" s="6"/>
    </row>
    <row r="289" spans="1:9" s="7" customFormat="1" x14ac:dyDescent="0.2">
      <c r="A289" s="6"/>
      <c r="C289" s="6"/>
      <c r="D289" s="6"/>
      <c r="E289" s="6"/>
      <c r="H289" s="6"/>
      <c r="I289" s="6"/>
    </row>
    <row r="290" spans="1:9" s="7" customFormat="1" x14ac:dyDescent="0.2">
      <c r="A290" s="6"/>
      <c r="C290" s="6"/>
      <c r="D290" s="6"/>
      <c r="E290" s="6"/>
      <c r="H290" s="6"/>
      <c r="I290" s="6"/>
    </row>
    <row r="291" spans="1:9" s="7" customFormat="1" x14ac:dyDescent="0.2">
      <c r="A291" s="6"/>
      <c r="C291" s="6"/>
      <c r="D291" s="6"/>
      <c r="E291" s="6"/>
      <c r="H291" s="6"/>
      <c r="I291" s="6"/>
    </row>
    <row r="292" spans="1:9" s="7" customFormat="1" x14ac:dyDescent="0.2">
      <c r="A292" s="6"/>
      <c r="C292" s="6"/>
      <c r="D292" s="6"/>
      <c r="E292" s="6"/>
      <c r="H292" s="6"/>
      <c r="I292" s="6"/>
    </row>
    <row r="293" spans="1:9" s="7" customFormat="1" x14ac:dyDescent="0.2">
      <c r="A293" s="6"/>
      <c r="C293" s="6"/>
      <c r="D293" s="6"/>
      <c r="E293" s="6"/>
      <c r="H293" s="6"/>
      <c r="I293" s="6"/>
    </row>
    <row r="294" spans="1:9" s="7" customFormat="1" x14ac:dyDescent="0.2">
      <c r="A294" s="6"/>
      <c r="C294" s="6"/>
      <c r="D294" s="6"/>
      <c r="E294" s="6"/>
      <c r="H294" s="6"/>
      <c r="I294" s="6"/>
    </row>
    <row r="295" spans="1:9" s="7" customFormat="1" x14ac:dyDescent="0.2">
      <c r="A295" s="6"/>
      <c r="C295" s="6"/>
      <c r="D295" s="6"/>
      <c r="E295" s="6"/>
      <c r="H295" s="6"/>
      <c r="I295" s="6"/>
    </row>
    <row r="296" spans="1:9" s="7" customFormat="1" x14ac:dyDescent="0.2">
      <c r="A296" s="6"/>
      <c r="C296" s="6"/>
      <c r="D296" s="6"/>
      <c r="E296" s="6"/>
      <c r="H296" s="6"/>
      <c r="I296" s="6"/>
    </row>
    <row r="297" spans="1:9" s="7" customFormat="1" x14ac:dyDescent="0.2">
      <c r="A297" s="6"/>
      <c r="C297" s="6"/>
      <c r="D297" s="6"/>
      <c r="E297" s="6"/>
      <c r="H297" s="6"/>
      <c r="I297" s="6"/>
    </row>
    <row r="298" spans="1:9" s="7" customFormat="1" x14ac:dyDescent="0.2">
      <c r="A298" s="6"/>
      <c r="C298" s="6"/>
      <c r="D298" s="6"/>
      <c r="E298" s="6"/>
      <c r="H298" s="6"/>
      <c r="I298" s="6"/>
    </row>
    <row r="299" spans="1:9" s="7" customFormat="1" x14ac:dyDescent="0.2">
      <c r="A299" s="6"/>
      <c r="C299" s="6"/>
      <c r="D299" s="6"/>
      <c r="E299" s="6"/>
      <c r="H299" s="6"/>
      <c r="I299" s="6"/>
    </row>
    <row r="300" spans="1:9" s="7" customFormat="1" x14ac:dyDescent="0.2">
      <c r="A300" s="6"/>
      <c r="C300" s="6"/>
      <c r="D300" s="6"/>
      <c r="E300" s="6"/>
      <c r="H300" s="6"/>
      <c r="I300" s="6"/>
    </row>
    <row r="301" spans="1:9" s="7" customFormat="1" x14ac:dyDescent="0.2">
      <c r="A301" s="6"/>
      <c r="C301" s="6"/>
      <c r="D301" s="6"/>
      <c r="E301" s="6"/>
      <c r="H301" s="6"/>
      <c r="I301" s="6"/>
    </row>
    <row r="302" spans="1:9" s="7" customFormat="1" x14ac:dyDescent="0.2">
      <c r="A302" s="6"/>
      <c r="C302" s="6"/>
      <c r="D302" s="6"/>
      <c r="E302" s="6"/>
      <c r="H302" s="6"/>
      <c r="I302" s="6"/>
    </row>
    <row r="303" spans="1:9" s="7" customFormat="1" x14ac:dyDescent="0.2">
      <c r="A303" s="6"/>
      <c r="C303" s="6"/>
      <c r="D303" s="6"/>
      <c r="E303" s="6"/>
      <c r="H303" s="6"/>
      <c r="I303" s="6"/>
    </row>
    <row r="304" spans="1:9" s="7" customFormat="1" x14ac:dyDescent="0.2">
      <c r="A304" s="6"/>
      <c r="C304" s="6"/>
      <c r="D304" s="6"/>
      <c r="E304" s="6"/>
      <c r="H304" s="6"/>
      <c r="I304" s="6"/>
    </row>
    <row r="305" spans="1:9" s="7" customFormat="1" x14ac:dyDescent="0.2">
      <c r="A305" s="6"/>
      <c r="C305" s="6"/>
      <c r="D305" s="6"/>
      <c r="E305" s="6"/>
      <c r="H305" s="6"/>
      <c r="I305" s="6"/>
    </row>
    <row r="306" spans="1:9" s="7" customFormat="1" x14ac:dyDescent="0.2">
      <c r="A306" s="6"/>
      <c r="C306" s="6"/>
      <c r="D306" s="6"/>
      <c r="E306" s="6"/>
      <c r="H306" s="6"/>
      <c r="I306" s="6"/>
    </row>
    <row r="307" spans="1:9" s="7" customFormat="1" x14ac:dyDescent="0.2">
      <c r="A307" s="6"/>
      <c r="C307" s="6"/>
      <c r="D307" s="6"/>
      <c r="E307" s="6"/>
      <c r="H307" s="6"/>
      <c r="I307" s="6"/>
    </row>
    <row r="308" spans="1:9" s="7" customFormat="1" x14ac:dyDescent="0.2">
      <c r="A308" s="6"/>
      <c r="C308" s="6"/>
      <c r="D308" s="6"/>
      <c r="E308" s="6"/>
      <c r="H308" s="6"/>
      <c r="I308" s="6"/>
    </row>
    <row r="309" spans="1:9" s="7" customFormat="1" x14ac:dyDescent="0.2">
      <c r="A309" s="6"/>
      <c r="C309" s="6"/>
      <c r="D309" s="6"/>
      <c r="E309" s="6"/>
      <c r="H309" s="6"/>
      <c r="I309" s="6"/>
    </row>
    <row r="310" spans="1:9" s="7" customFormat="1" x14ac:dyDescent="0.2">
      <c r="A310" s="6"/>
      <c r="C310" s="6"/>
      <c r="D310" s="6"/>
      <c r="E310" s="6"/>
      <c r="H310" s="6"/>
      <c r="I310" s="6"/>
    </row>
    <row r="311" spans="1:9" s="7" customFormat="1" x14ac:dyDescent="0.2">
      <c r="A311" s="6"/>
      <c r="C311" s="6"/>
      <c r="D311" s="6"/>
      <c r="E311" s="6"/>
      <c r="H311" s="6"/>
      <c r="I311" s="6"/>
    </row>
    <row r="312" spans="1:9" s="7" customFormat="1" x14ac:dyDescent="0.2">
      <c r="A312" s="6"/>
      <c r="C312" s="6"/>
      <c r="D312" s="6"/>
      <c r="E312" s="6"/>
      <c r="H312" s="6"/>
      <c r="I312" s="6"/>
    </row>
    <row r="313" spans="1:9" s="7" customFormat="1" x14ac:dyDescent="0.2">
      <c r="A313" s="6"/>
      <c r="C313" s="6"/>
      <c r="D313" s="6"/>
      <c r="E313" s="6"/>
      <c r="H313" s="6"/>
      <c r="I313" s="6"/>
    </row>
    <row r="314" spans="1:9" s="7" customFormat="1" x14ac:dyDescent="0.2">
      <c r="A314" s="6"/>
      <c r="C314" s="6"/>
      <c r="D314" s="6"/>
      <c r="E314" s="6"/>
      <c r="H314" s="6"/>
      <c r="I314" s="6"/>
    </row>
    <row r="315" spans="1:9" s="7" customFormat="1" x14ac:dyDescent="0.2">
      <c r="A315" s="6"/>
      <c r="C315" s="6"/>
      <c r="D315" s="6"/>
      <c r="E315" s="6"/>
      <c r="H315" s="6"/>
      <c r="I315" s="6"/>
    </row>
    <row r="316" spans="1:9" s="7" customFormat="1" x14ac:dyDescent="0.2">
      <c r="A316" s="6"/>
      <c r="C316" s="6"/>
      <c r="D316" s="6"/>
      <c r="E316" s="6"/>
      <c r="H316" s="6"/>
      <c r="I316" s="6"/>
    </row>
    <row r="317" spans="1:9" s="7" customFormat="1" x14ac:dyDescent="0.2">
      <c r="A317" s="6"/>
      <c r="C317" s="6"/>
      <c r="D317" s="6"/>
      <c r="E317" s="6"/>
      <c r="H317" s="6"/>
      <c r="I317" s="6"/>
    </row>
    <row r="318" spans="1:9" s="7" customFormat="1" x14ac:dyDescent="0.2">
      <c r="A318" s="6"/>
      <c r="C318" s="6"/>
      <c r="D318" s="6"/>
      <c r="E318" s="6"/>
      <c r="H318" s="6"/>
      <c r="I318" s="6"/>
    </row>
    <row r="319" spans="1:9" s="7" customFormat="1" x14ac:dyDescent="0.2">
      <c r="A319" s="6"/>
      <c r="C319" s="6"/>
      <c r="D319" s="6"/>
      <c r="E319" s="6"/>
      <c r="H319" s="6"/>
      <c r="I319" s="6"/>
    </row>
    <row r="320" spans="1:9" s="7" customFormat="1" x14ac:dyDescent="0.2">
      <c r="A320" s="6"/>
      <c r="C320" s="6"/>
      <c r="D320" s="6"/>
      <c r="E320" s="6"/>
      <c r="H320" s="6"/>
      <c r="I320" s="6"/>
    </row>
    <row r="321" spans="1:9" s="7" customFormat="1" x14ac:dyDescent="0.2">
      <c r="A321" s="6"/>
      <c r="C321" s="6"/>
      <c r="D321" s="6"/>
      <c r="E321" s="6"/>
      <c r="H321" s="6"/>
      <c r="I321" s="6"/>
    </row>
    <row r="322" spans="1:9" s="7" customFormat="1" x14ac:dyDescent="0.2">
      <c r="A322" s="6"/>
      <c r="C322" s="6"/>
      <c r="D322" s="6"/>
      <c r="E322" s="6"/>
      <c r="H322" s="6"/>
      <c r="I322" s="6"/>
    </row>
    <row r="323" spans="1:9" s="7" customFormat="1" x14ac:dyDescent="0.2">
      <c r="A323" s="6"/>
      <c r="C323" s="6"/>
      <c r="D323" s="6"/>
      <c r="E323" s="6"/>
      <c r="H323" s="6"/>
      <c r="I323" s="6"/>
    </row>
    <row r="324" spans="1:9" s="7" customFormat="1" x14ac:dyDescent="0.2">
      <c r="A324" s="6"/>
      <c r="C324" s="6"/>
      <c r="D324" s="6"/>
      <c r="E324" s="6"/>
      <c r="H324" s="6"/>
      <c r="I324" s="6"/>
    </row>
    <row r="325" spans="1:9" s="7" customFormat="1" x14ac:dyDescent="0.2">
      <c r="A325" s="6"/>
      <c r="C325" s="6"/>
      <c r="D325" s="6"/>
      <c r="E325" s="6"/>
      <c r="H325" s="6"/>
      <c r="I325" s="6"/>
    </row>
    <row r="326" spans="1:9" s="7" customFormat="1" x14ac:dyDescent="0.2">
      <c r="A326" s="6"/>
      <c r="C326" s="6"/>
      <c r="D326" s="6"/>
      <c r="E326" s="6"/>
      <c r="H326" s="6"/>
      <c r="I326" s="6"/>
    </row>
    <row r="327" spans="1:9" s="7" customFormat="1" x14ac:dyDescent="0.2">
      <c r="A327" s="6"/>
      <c r="C327" s="6"/>
      <c r="D327" s="6"/>
      <c r="E327" s="6"/>
      <c r="H327" s="6"/>
      <c r="I327" s="6"/>
    </row>
    <row r="328" spans="1:9" s="7" customFormat="1" x14ac:dyDescent="0.2">
      <c r="A328" s="6"/>
      <c r="C328" s="6"/>
      <c r="D328" s="6"/>
      <c r="E328" s="6"/>
      <c r="H328" s="6"/>
      <c r="I328" s="6"/>
    </row>
    <row r="329" spans="1:9" s="7" customFormat="1" x14ac:dyDescent="0.2">
      <c r="A329" s="6"/>
      <c r="C329" s="6"/>
      <c r="D329" s="6"/>
      <c r="E329" s="6"/>
      <c r="H329" s="6"/>
      <c r="I329" s="6"/>
    </row>
    <row r="330" spans="1:9" s="7" customFormat="1" x14ac:dyDescent="0.2">
      <c r="A330" s="6"/>
      <c r="C330" s="6"/>
      <c r="D330" s="6"/>
      <c r="E330" s="6"/>
      <c r="H330" s="6"/>
      <c r="I330" s="6"/>
    </row>
    <row r="331" spans="1:9" s="7" customFormat="1" x14ac:dyDescent="0.2">
      <c r="A331" s="6"/>
      <c r="C331" s="6"/>
      <c r="D331" s="6"/>
      <c r="E331" s="6"/>
      <c r="H331" s="6"/>
      <c r="I331" s="6"/>
    </row>
    <row r="332" spans="1:9" s="7" customFormat="1" x14ac:dyDescent="0.2">
      <c r="A332" s="6"/>
      <c r="C332" s="6"/>
      <c r="D332" s="6"/>
      <c r="E332" s="6"/>
      <c r="H332" s="6"/>
      <c r="I332" s="6"/>
    </row>
    <row r="333" spans="1:9" s="7" customFormat="1" x14ac:dyDescent="0.2">
      <c r="A333" s="6"/>
      <c r="C333" s="6"/>
      <c r="D333" s="6"/>
      <c r="E333" s="6"/>
      <c r="H333" s="6"/>
      <c r="I333" s="6"/>
    </row>
    <row r="334" spans="1:9" s="7" customFormat="1" x14ac:dyDescent="0.2">
      <c r="A334" s="6"/>
      <c r="C334" s="6"/>
      <c r="D334" s="6"/>
      <c r="E334" s="6"/>
      <c r="H334" s="6"/>
      <c r="I334" s="6"/>
    </row>
    <row r="335" spans="1:9" s="7" customFormat="1" x14ac:dyDescent="0.2">
      <c r="A335" s="6"/>
      <c r="C335" s="6"/>
      <c r="D335" s="6"/>
      <c r="E335" s="6"/>
      <c r="H335" s="6"/>
      <c r="I335" s="6"/>
    </row>
    <row r="336" spans="1:9" s="7" customFormat="1" x14ac:dyDescent="0.2">
      <c r="A336" s="6"/>
      <c r="C336" s="6"/>
      <c r="D336" s="6"/>
      <c r="E336" s="6"/>
      <c r="H336" s="6"/>
      <c r="I336" s="6"/>
    </row>
    <row r="337" spans="1:9" s="7" customFormat="1" x14ac:dyDescent="0.2">
      <c r="A337" s="6"/>
      <c r="C337" s="6"/>
      <c r="D337" s="6"/>
      <c r="E337" s="6"/>
      <c r="H337" s="6"/>
      <c r="I337" s="6"/>
    </row>
    <row r="338" spans="1:9" s="7" customFormat="1" x14ac:dyDescent="0.2">
      <c r="A338" s="6"/>
      <c r="C338" s="6"/>
      <c r="D338" s="6"/>
      <c r="E338" s="6"/>
      <c r="H338" s="6"/>
      <c r="I338" s="6"/>
    </row>
    <row r="339" spans="1:9" s="7" customFormat="1" x14ac:dyDescent="0.2">
      <c r="A339" s="6"/>
      <c r="C339" s="6"/>
      <c r="D339" s="6"/>
      <c r="E339" s="6"/>
      <c r="H339" s="6"/>
      <c r="I339" s="6"/>
    </row>
    <row r="340" spans="1:9" s="7" customFormat="1" x14ac:dyDescent="0.2">
      <c r="A340" s="6"/>
      <c r="C340" s="6"/>
      <c r="D340" s="6"/>
      <c r="E340" s="6"/>
      <c r="H340" s="6"/>
      <c r="I340" s="6"/>
    </row>
    <row r="341" spans="1:9" s="7" customFormat="1" x14ac:dyDescent="0.2">
      <c r="A341" s="6"/>
      <c r="C341" s="6"/>
      <c r="D341" s="6"/>
      <c r="E341" s="6"/>
      <c r="H341" s="6"/>
      <c r="I341" s="6"/>
    </row>
    <row r="342" spans="1:9" s="7" customFormat="1" x14ac:dyDescent="0.2">
      <c r="A342" s="6"/>
      <c r="C342" s="6"/>
      <c r="D342" s="6"/>
      <c r="E342" s="6"/>
      <c r="H342" s="6"/>
      <c r="I342" s="6"/>
    </row>
    <row r="343" spans="1:9" s="7" customFormat="1" x14ac:dyDescent="0.2">
      <c r="A343" s="6"/>
      <c r="C343" s="6"/>
      <c r="D343" s="6"/>
      <c r="E343" s="6"/>
      <c r="H343" s="6"/>
      <c r="I343" s="6"/>
    </row>
    <row r="344" spans="1:9" s="7" customFormat="1" x14ac:dyDescent="0.2">
      <c r="A344" s="6"/>
      <c r="C344" s="6"/>
      <c r="D344" s="6"/>
      <c r="E344" s="6"/>
      <c r="H344" s="6"/>
      <c r="I344" s="6"/>
    </row>
    <row r="345" spans="1:9" s="7" customFormat="1" x14ac:dyDescent="0.2">
      <c r="A345" s="6"/>
      <c r="C345" s="6"/>
      <c r="D345" s="6"/>
      <c r="E345" s="6"/>
      <c r="H345" s="6"/>
      <c r="I345" s="6"/>
    </row>
    <row r="346" spans="1:9" s="7" customFormat="1" x14ac:dyDescent="0.2">
      <c r="A346" s="6"/>
      <c r="C346" s="6"/>
      <c r="D346" s="6"/>
      <c r="E346" s="6"/>
      <c r="H346" s="6"/>
      <c r="I346" s="6"/>
    </row>
    <row r="347" spans="1:9" s="7" customFormat="1" x14ac:dyDescent="0.2">
      <c r="A347" s="6"/>
      <c r="C347" s="6"/>
      <c r="D347" s="6"/>
      <c r="E347" s="6"/>
      <c r="H347" s="6"/>
      <c r="I347" s="6"/>
    </row>
    <row r="348" spans="1:9" s="7" customFormat="1" x14ac:dyDescent="0.2">
      <c r="A348" s="6"/>
      <c r="C348" s="6"/>
      <c r="D348" s="6"/>
      <c r="E348" s="6"/>
      <c r="H348" s="6"/>
      <c r="I348" s="6"/>
    </row>
    <row r="349" spans="1:9" s="7" customFormat="1" x14ac:dyDescent="0.2">
      <c r="A349" s="6"/>
      <c r="C349" s="6"/>
      <c r="D349" s="6"/>
      <c r="E349" s="6"/>
      <c r="H349" s="6"/>
      <c r="I349" s="6"/>
    </row>
    <row r="350" spans="1:9" s="7" customFormat="1" x14ac:dyDescent="0.2">
      <c r="A350" s="6"/>
      <c r="C350" s="6"/>
      <c r="D350" s="6"/>
      <c r="E350" s="6"/>
      <c r="H350" s="6"/>
      <c r="I350" s="6"/>
    </row>
    <row r="351" spans="1:9" s="7" customFormat="1" x14ac:dyDescent="0.2">
      <c r="A351" s="6"/>
      <c r="C351" s="6"/>
      <c r="D351" s="6"/>
      <c r="E351" s="6"/>
      <c r="H351" s="6"/>
      <c r="I351" s="6"/>
    </row>
    <row r="352" spans="1:9" s="7" customFormat="1" x14ac:dyDescent="0.2">
      <c r="A352" s="6"/>
      <c r="C352" s="6"/>
      <c r="D352" s="6"/>
      <c r="E352" s="6"/>
      <c r="H352" s="6"/>
      <c r="I352" s="6"/>
    </row>
    <row r="353" spans="1:9" s="7" customFormat="1" x14ac:dyDescent="0.2">
      <c r="A353" s="6"/>
      <c r="C353" s="6"/>
      <c r="D353" s="6"/>
      <c r="E353" s="6"/>
      <c r="H353" s="6"/>
      <c r="I353" s="6"/>
    </row>
    <row r="354" spans="1:9" s="7" customFormat="1" x14ac:dyDescent="0.2">
      <c r="A354" s="6"/>
      <c r="C354" s="6"/>
      <c r="D354" s="6"/>
      <c r="E354" s="6"/>
      <c r="H354" s="6"/>
      <c r="I354" s="6"/>
    </row>
    <row r="355" spans="1:9" s="7" customFormat="1" x14ac:dyDescent="0.2">
      <c r="A355" s="6"/>
      <c r="C355" s="6"/>
      <c r="D355" s="6"/>
      <c r="E355" s="6"/>
      <c r="H355" s="6"/>
      <c r="I355" s="6"/>
    </row>
    <row r="356" spans="1:9" s="7" customFormat="1" x14ac:dyDescent="0.2">
      <c r="A356" s="6"/>
      <c r="C356" s="6"/>
      <c r="D356" s="6"/>
      <c r="E356" s="6"/>
      <c r="H356" s="6"/>
      <c r="I356" s="6"/>
    </row>
    <row r="357" spans="1:9" s="7" customFormat="1" x14ac:dyDescent="0.2">
      <c r="A357" s="6"/>
      <c r="C357" s="6"/>
      <c r="D357" s="6"/>
      <c r="E357" s="6"/>
      <c r="H357" s="6"/>
      <c r="I357" s="6"/>
    </row>
    <row r="358" spans="1:9" s="7" customFormat="1" x14ac:dyDescent="0.2">
      <c r="A358" s="6"/>
      <c r="C358" s="6"/>
      <c r="D358" s="6"/>
      <c r="E358" s="6"/>
      <c r="H358" s="6"/>
      <c r="I358" s="6"/>
    </row>
    <row r="359" spans="1:9" s="7" customFormat="1" x14ac:dyDescent="0.2">
      <c r="A359" s="6"/>
      <c r="C359" s="6"/>
      <c r="D359" s="6"/>
      <c r="E359" s="6"/>
      <c r="H359" s="6"/>
      <c r="I359" s="6"/>
    </row>
    <row r="360" spans="1:9" s="7" customFormat="1" x14ac:dyDescent="0.2">
      <c r="A360" s="6"/>
      <c r="C360" s="6"/>
      <c r="D360" s="6"/>
      <c r="E360" s="6"/>
      <c r="H360" s="6"/>
      <c r="I360" s="6"/>
    </row>
    <row r="361" spans="1:9" s="7" customFormat="1" x14ac:dyDescent="0.2">
      <c r="A361" s="6"/>
      <c r="C361" s="6"/>
      <c r="D361" s="6"/>
      <c r="E361" s="6"/>
      <c r="H361" s="6"/>
      <c r="I361" s="6"/>
    </row>
    <row r="362" spans="1:9" s="7" customFormat="1" x14ac:dyDescent="0.2">
      <c r="A362" s="6"/>
      <c r="C362" s="6"/>
      <c r="D362" s="6"/>
      <c r="E362" s="6"/>
      <c r="H362" s="6"/>
      <c r="I362" s="6"/>
    </row>
    <row r="363" spans="1:9" s="7" customFormat="1" x14ac:dyDescent="0.2">
      <c r="A363" s="6"/>
      <c r="C363" s="6"/>
      <c r="D363" s="6"/>
      <c r="E363" s="6"/>
      <c r="H363" s="6"/>
      <c r="I363" s="6"/>
    </row>
    <row r="364" spans="1:9" s="7" customFormat="1" x14ac:dyDescent="0.2">
      <c r="A364" s="6"/>
      <c r="C364" s="6"/>
      <c r="D364" s="6"/>
      <c r="E364" s="6"/>
      <c r="H364" s="6"/>
      <c r="I364" s="6"/>
    </row>
    <row r="365" spans="1:9" s="7" customFormat="1" x14ac:dyDescent="0.2">
      <c r="A365" s="6"/>
      <c r="C365" s="6"/>
      <c r="D365" s="6"/>
      <c r="E365" s="6"/>
      <c r="H365" s="6"/>
      <c r="I365" s="6"/>
    </row>
    <row r="366" spans="1:9" s="7" customFormat="1" x14ac:dyDescent="0.2">
      <c r="A366" s="6"/>
      <c r="C366" s="6"/>
      <c r="D366" s="6"/>
      <c r="E366" s="6"/>
      <c r="H366" s="6"/>
      <c r="I366" s="6"/>
    </row>
    <row r="367" spans="1:9" s="7" customFormat="1" x14ac:dyDescent="0.2">
      <c r="A367" s="6"/>
      <c r="C367" s="6"/>
      <c r="D367" s="6"/>
      <c r="E367" s="6"/>
      <c r="H367" s="6"/>
      <c r="I367" s="6"/>
    </row>
    <row r="368" spans="1:9" s="7" customFormat="1" x14ac:dyDescent="0.2">
      <c r="A368" s="6"/>
      <c r="C368" s="6"/>
      <c r="D368" s="6"/>
      <c r="E368" s="6"/>
      <c r="H368" s="6"/>
      <c r="I368" s="6"/>
    </row>
    <row r="369" spans="1:9" s="7" customFormat="1" x14ac:dyDescent="0.2">
      <c r="A369" s="6"/>
      <c r="C369" s="6"/>
      <c r="D369" s="6"/>
      <c r="E369" s="6"/>
      <c r="H369" s="6"/>
      <c r="I369" s="6"/>
    </row>
    <row r="370" spans="1:9" s="7" customFormat="1" x14ac:dyDescent="0.2">
      <c r="A370" s="6"/>
      <c r="C370" s="6"/>
      <c r="D370" s="6"/>
      <c r="E370" s="6"/>
      <c r="H370" s="6"/>
      <c r="I370" s="6"/>
    </row>
    <row r="371" spans="1:9" s="7" customFormat="1" x14ac:dyDescent="0.2">
      <c r="A371" s="6"/>
      <c r="C371" s="6"/>
      <c r="D371" s="6"/>
      <c r="E371" s="6"/>
      <c r="H371" s="6"/>
      <c r="I371" s="6"/>
    </row>
    <row r="372" spans="1:9" s="7" customFormat="1" x14ac:dyDescent="0.2">
      <c r="A372" s="6"/>
      <c r="C372" s="6"/>
      <c r="D372" s="6"/>
      <c r="E372" s="6"/>
      <c r="H372" s="6"/>
      <c r="I372" s="6"/>
    </row>
    <row r="373" spans="1:9" s="7" customFormat="1" x14ac:dyDescent="0.2">
      <c r="A373" s="6"/>
      <c r="C373" s="6"/>
      <c r="D373" s="6"/>
      <c r="E373" s="6"/>
      <c r="H373" s="6"/>
      <c r="I373" s="6"/>
    </row>
    <row r="374" spans="1:9" s="7" customFormat="1" x14ac:dyDescent="0.2">
      <c r="A374" s="6"/>
      <c r="C374" s="6"/>
      <c r="D374" s="6"/>
      <c r="E374" s="6"/>
      <c r="H374" s="6"/>
      <c r="I374" s="6"/>
    </row>
    <row r="375" spans="1:9" s="7" customFormat="1" x14ac:dyDescent="0.2">
      <c r="A375" s="6"/>
      <c r="C375" s="6"/>
      <c r="D375" s="6"/>
      <c r="E375" s="6"/>
      <c r="H375" s="6"/>
      <c r="I375" s="6"/>
    </row>
    <row r="376" spans="1:9" s="7" customFormat="1" x14ac:dyDescent="0.2">
      <c r="A376" s="6"/>
      <c r="C376" s="6"/>
      <c r="D376" s="6"/>
      <c r="E376" s="6"/>
      <c r="H376" s="6"/>
      <c r="I376" s="6"/>
    </row>
    <row r="377" spans="1:9" s="7" customFormat="1" x14ac:dyDescent="0.2">
      <c r="A377" s="6"/>
      <c r="C377" s="6"/>
      <c r="D377" s="6"/>
      <c r="E377" s="6"/>
      <c r="H377" s="6"/>
      <c r="I377" s="6"/>
    </row>
    <row r="378" spans="1:9" s="7" customFormat="1" x14ac:dyDescent="0.2">
      <c r="A378" s="6"/>
      <c r="C378" s="6"/>
      <c r="D378" s="6"/>
      <c r="E378" s="6"/>
      <c r="H378" s="6"/>
      <c r="I378" s="6"/>
    </row>
    <row r="379" spans="1:9" s="7" customFormat="1" x14ac:dyDescent="0.2">
      <c r="A379" s="6"/>
      <c r="C379" s="6"/>
      <c r="D379" s="6"/>
      <c r="E379" s="6"/>
      <c r="H379" s="6"/>
      <c r="I379" s="6"/>
    </row>
    <row r="380" spans="1:9" s="7" customFormat="1" x14ac:dyDescent="0.2">
      <c r="A380" s="6"/>
      <c r="C380" s="6"/>
      <c r="D380" s="6"/>
      <c r="E380" s="6"/>
      <c r="H380" s="6"/>
      <c r="I380" s="6"/>
    </row>
    <row r="381" spans="1:9" s="7" customFormat="1" x14ac:dyDescent="0.2">
      <c r="A381" s="6"/>
      <c r="C381" s="6"/>
      <c r="D381" s="6"/>
      <c r="E381" s="6"/>
      <c r="H381" s="6"/>
      <c r="I381" s="6"/>
    </row>
    <row r="382" spans="1:9" s="7" customFormat="1" x14ac:dyDescent="0.2">
      <c r="A382" s="6"/>
      <c r="C382" s="6"/>
      <c r="D382" s="6"/>
      <c r="E382" s="6"/>
      <c r="H382" s="6"/>
      <c r="I382" s="6"/>
    </row>
    <row r="383" spans="1:9" s="7" customFormat="1" x14ac:dyDescent="0.2">
      <c r="A383" s="6"/>
      <c r="C383" s="6"/>
      <c r="D383" s="6"/>
      <c r="E383" s="6"/>
      <c r="H383" s="6"/>
      <c r="I383" s="6"/>
    </row>
    <row r="384" spans="1:9" s="7" customFormat="1" x14ac:dyDescent="0.2">
      <c r="A384" s="6"/>
      <c r="C384" s="6"/>
      <c r="D384" s="6"/>
      <c r="E384" s="6"/>
      <c r="H384" s="6"/>
      <c r="I384" s="6"/>
    </row>
    <row r="385" spans="1:9" s="7" customFormat="1" x14ac:dyDescent="0.2">
      <c r="A385" s="6"/>
      <c r="C385" s="6"/>
      <c r="D385" s="6"/>
      <c r="E385" s="6"/>
      <c r="H385" s="6"/>
      <c r="I385" s="6"/>
    </row>
    <row r="386" spans="1:9" s="7" customFormat="1" x14ac:dyDescent="0.2">
      <c r="A386" s="6"/>
      <c r="C386" s="6"/>
      <c r="D386" s="6"/>
      <c r="E386" s="6"/>
      <c r="H386" s="6"/>
      <c r="I386" s="6"/>
    </row>
    <row r="387" spans="1:9" s="7" customFormat="1" x14ac:dyDescent="0.2">
      <c r="A387" s="6"/>
      <c r="C387" s="6"/>
      <c r="D387" s="6"/>
      <c r="E387" s="6"/>
      <c r="H387" s="6"/>
      <c r="I387" s="6"/>
    </row>
    <row r="388" spans="1:9" s="7" customFormat="1" x14ac:dyDescent="0.2">
      <c r="A388" s="6"/>
      <c r="C388" s="6"/>
      <c r="D388" s="6"/>
      <c r="E388" s="6"/>
      <c r="H388" s="6"/>
      <c r="I388" s="6"/>
    </row>
    <row r="389" spans="1:9" s="7" customFormat="1" x14ac:dyDescent="0.2">
      <c r="A389" s="6"/>
      <c r="C389" s="6"/>
      <c r="D389" s="6"/>
      <c r="E389" s="6"/>
      <c r="H389" s="6"/>
      <c r="I389" s="6"/>
    </row>
    <row r="390" spans="1:9" s="7" customFormat="1" x14ac:dyDescent="0.2">
      <c r="A390" s="6"/>
      <c r="C390" s="6"/>
      <c r="D390" s="6"/>
      <c r="E390" s="6"/>
      <c r="H390" s="6"/>
      <c r="I390" s="6"/>
    </row>
    <row r="391" spans="1:9" s="7" customFormat="1" x14ac:dyDescent="0.2">
      <c r="A391" s="6"/>
      <c r="C391" s="6"/>
      <c r="D391" s="6"/>
      <c r="E391" s="6"/>
      <c r="H391" s="6"/>
      <c r="I391" s="6"/>
    </row>
    <row r="392" spans="1:9" s="7" customFormat="1" x14ac:dyDescent="0.2">
      <c r="A392" s="6"/>
      <c r="C392" s="6"/>
      <c r="D392" s="6"/>
      <c r="E392" s="6"/>
      <c r="H392" s="6"/>
      <c r="I392" s="6"/>
    </row>
    <row r="393" spans="1:9" s="7" customFormat="1" x14ac:dyDescent="0.2">
      <c r="A393" s="6"/>
      <c r="C393" s="6"/>
      <c r="D393" s="6"/>
      <c r="E393" s="6"/>
      <c r="H393" s="6"/>
      <c r="I393" s="6"/>
    </row>
    <row r="394" spans="1:9" s="7" customFormat="1" x14ac:dyDescent="0.2">
      <c r="A394" s="6"/>
      <c r="C394" s="6"/>
      <c r="D394" s="6"/>
      <c r="E394" s="6"/>
      <c r="H394" s="6"/>
      <c r="I394" s="6"/>
    </row>
    <row r="395" spans="1:9" s="7" customFormat="1" x14ac:dyDescent="0.2">
      <c r="A395" s="6"/>
      <c r="C395" s="6"/>
      <c r="D395" s="6"/>
      <c r="E395" s="6"/>
      <c r="H395" s="6"/>
      <c r="I395" s="6"/>
    </row>
    <row r="396" spans="1:9" s="7" customFormat="1" x14ac:dyDescent="0.2">
      <c r="A396" s="6"/>
      <c r="C396" s="6"/>
      <c r="D396" s="6"/>
      <c r="E396" s="6"/>
      <c r="H396" s="6"/>
      <c r="I396" s="6"/>
    </row>
    <row r="397" spans="1:9" s="7" customFormat="1" x14ac:dyDescent="0.2">
      <c r="A397" s="6"/>
      <c r="C397" s="6"/>
      <c r="D397" s="6"/>
      <c r="E397" s="6"/>
      <c r="H397" s="6"/>
      <c r="I397" s="6"/>
    </row>
    <row r="398" spans="1:9" s="7" customFormat="1" x14ac:dyDescent="0.2">
      <c r="A398" s="6"/>
      <c r="C398" s="6"/>
      <c r="D398" s="6"/>
      <c r="E398" s="6"/>
      <c r="H398" s="6"/>
      <c r="I398" s="6"/>
    </row>
    <row r="399" spans="1:9" s="7" customFormat="1" x14ac:dyDescent="0.2">
      <c r="A399" s="6"/>
      <c r="C399" s="6"/>
      <c r="D399" s="6"/>
      <c r="E399" s="6"/>
      <c r="H399" s="6"/>
      <c r="I399" s="6"/>
    </row>
    <row r="400" spans="1:9" s="7" customFormat="1" x14ac:dyDescent="0.2">
      <c r="A400" s="6"/>
      <c r="C400" s="6"/>
      <c r="D400" s="6"/>
      <c r="E400" s="6"/>
      <c r="H400" s="6"/>
      <c r="I400" s="6"/>
    </row>
    <row r="401" spans="1:9" s="7" customFormat="1" x14ac:dyDescent="0.2">
      <c r="A401" s="6"/>
      <c r="C401" s="6"/>
      <c r="D401" s="6"/>
      <c r="E401" s="6"/>
      <c r="H401" s="6"/>
      <c r="I401" s="6"/>
    </row>
    <row r="402" spans="1:9" s="7" customFormat="1" x14ac:dyDescent="0.2">
      <c r="A402" s="6"/>
      <c r="C402" s="6"/>
      <c r="D402" s="6"/>
      <c r="E402" s="6"/>
      <c r="H402" s="6"/>
      <c r="I402" s="6"/>
    </row>
    <row r="403" spans="1:9" s="7" customFormat="1" x14ac:dyDescent="0.2">
      <c r="A403" s="6"/>
      <c r="C403" s="6"/>
      <c r="D403" s="6"/>
      <c r="E403" s="6"/>
      <c r="H403" s="6"/>
      <c r="I403" s="6"/>
    </row>
    <row r="404" spans="1:9" s="7" customFormat="1" x14ac:dyDescent="0.2">
      <c r="A404" s="6"/>
      <c r="C404" s="6"/>
      <c r="D404" s="6"/>
      <c r="E404" s="6"/>
      <c r="H404" s="6"/>
      <c r="I404" s="6"/>
    </row>
    <row r="405" spans="1:9" s="7" customFormat="1" x14ac:dyDescent="0.2">
      <c r="A405" s="6"/>
      <c r="C405" s="6"/>
      <c r="D405" s="6"/>
      <c r="E405" s="6"/>
      <c r="H405" s="6"/>
      <c r="I405" s="6"/>
    </row>
    <row r="406" spans="1:9" s="7" customFormat="1" x14ac:dyDescent="0.2">
      <c r="A406" s="6"/>
      <c r="C406" s="6"/>
      <c r="D406" s="6"/>
      <c r="E406" s="6"/>
      <c r="H406" s="6"/>
      <c r="I406" s="6"/>
    </row>
    <row r="407" spans="1:9" s="7" customFormat="1" x14ac:dyDescent="0.2">
      <c r="A407" s="6"/>
      <c r="C407" s="6"/>
      <c r="D407" s="6"/>
      <c r="E407" s="6"/>
      <c r="H407" s="6"/>
      <c r="I407" s="6"/>
    </row>
    <row r="408" spans="1:9" s="7" customFormat="1" x14ac:dyDescent="0.2">
      <c r="A408" s="6"/>
      <c r="C408" s="6"/>
      <c r="D408" s="6"/>
      <c r="E408" s="6"/>
      <c r="H408" s="6"/>
      <c r="I408" s="6"/>
    </row>
    <row r="409" spans="1:9" s="7" customFormat="1" x14ac:dyDescent="0.2">
      <c r="A409" s="6"/>
      <c r="C409" s="6"/>
      <c r="D409" s="6"/>
      <c r="E409" s="6"/>
      <c r="H409" s="6"/>
      <c r="I409" s="6"/>
    </row>
    <row r="410" spans="1:9" s="7" customFormat="1" x14ac:dyDescent="0.2">
      <c r="A410" s="6"/>
      <c r="C410" s="6"/>
      <c r="D410" s="6"/>
      <c r="E410" s="6"/>
      <c r="H410" s="6"/>
      <c r="I410" s="6"/>
    </row>
    <row r="411" spans="1:9" s="7" customFormat="1" x14ac:dyDescent="0.2">
      <c r="A411" s="6"/>
      <c r="C411" s="6"/>
      <c r="D411" s="6"/>
      <c r="E411" s="6"/>
      <c r="H411" s="6"/>
      <c r="I411" s="6"/>
    </row>
    <row r="412" spans="1:9" s="7" customFormat="1" x14ac:dyDescent="0.2">
      <c r="A412" s="6"/>
      <c r="C412" s="6"/>
      <c r="D412" s="6"/>
      <c r="E412" s="6"/>
      <c r="H412" s="6"/>
      <c r="I412" s="6"/>
    </row>
    <row r="413" spans="1:9" s="7" customFormat="1" x14ac:dyDescent="0.2">
      <c r="A413" s="6"/>
      <c r="C413" s="6"/>
      <c r="D413" s="6"/>
      <c r="E413" s="6"/>
      <c r="H413" s="6"/>
      <c r="I413" s="6"/>
    </row>
    <row r="414" spans="1:9" s="7" customFormat="1" x14ac:dyDescent="0.2">
      <c r="A414" s="6"/>
      <c r="C414" s="6"/>
      <c r="D414" s="6"/>
      <c r="E414" s="6"/>
      <c r="H414" s="6"/>
      <c r="I414" s="6"/>
    </row>
    <row r="415" spans="1:9" s="7" customFormat="1" x14ac:dyDescent="0.2">
      <c r="A415" s="6"/>
      <c r="C415" s="6"/>
      <c r="D415" s="6"/>
      <c r="E415" s="6"/>
      <c r="H415" s="6"/>
      <c r="I415" s="6"/>
    </row>
    <row r="416" spans="1:9" s="7" customFormat="1" x14ac:dyDescent="0.2">
      <c r="A416" s="6"/>
      <c r="C416" s="6"/>
      <c r="D416" s="6"/>
      <c r="E416" s="6"/>
      <c r="H416" s="6"/>
      <c r="I416" s="6"/>
    </row>
    <row r="417" spans="1:9" s="7" customFormat="1" x14ac:dyDescent="0.2">
      <c r="A417" s="6"/>
      <c r="C417" s="6"/>
      <c r="D417" s="6"/>
      <c r="E417" s="6"/>
      <c r="H417" s="6"/>
      <c r="I417" s="6"/>
    </row>
    <row r="418" spans="1:9" s="7" customFormat="1" x14ac:dyDescent="0.2">
      <c r="A418" s="6"/>
      <c r="C418" s="6"/>
      <c r="D418" s="6"/>
      <c r="E418" s="6"/>
      <c r="H418" s="6"/>
      <c r="I418" s="6"/>
    </row>
    <row r="419" spans="1:9" s="7" customFormat="1" x14ac:dyDescent="0.2">
      <c r="A419" s="6"/>
      <c r="C419" s="6"/>
      <c r="D419" s="6"/>
      <c r="E419" s="6"/>
      <c r="H419" s="6"/>
      <c r="I419" s="6"/>
    </row>
    <row r="420" spans="1:9" s="7" customFormat="1" x14ac:dyDescent="0.2">
      <c r="A420" s="6"/>
      <c r="C420" s="6"/>
      <c r="D420" s="6"/>
      <c r="E420" s="6"/>
      <c r="H420" s="6"/>
      <c r="I420" s="6"/>
    </row>
    <row r="421" spans="1:9" s="7" customFormat="1" x14ac:dyDescent="0.2">
      <c r="A421" s="6"/>
      <c r="C421" s="6"/>
      <c r="D421" s="6"/>
      <c r="E421" s="6"/>
      <c r="H421" s="6"/>
      <c r="I421" s="6"/>
    </row>
    <row r="422" spans="1:9" s="7" customFormat="1" x14ac:dyDescent="0.2">
      <c r="A422" s="6"/>
      <c r="C422" s="6"/>
      <c r="D422" s="6"/>
      <c r="E422" s="6"/>
      <c r="H422" s="6"/>
      <c r="I422" s="6"/>
    </row>
    <row r="423" spans="1:9" s="7" customFormat="1" x14ac:dyDescent="0.2">
      <c r="A423" s="6"/>
      <c r="C423" s="6"/>
      <c r="D423" s="6"/>
      <c r="E423" s="6"/>
      <c r="H423" s="6"/>
      <c r="I423" s="6"/>
    </row>
    <row r="424" spans="1:9" s="7" customFormat="1" x14ac:dyDescent="0.2">
      <c r="A424" s="6"/>
      <c r="C424" s="6"/>
      <c r="D424" s="6"/>
      <c r="E424" s="6"/>
      <c r="H424" s="6"/>
      <c r="I424" s="6"/>
    </row>
    <row r="425" spans="1:9" s="7" customFormat="1" x14ac:dyDescent="0.2">
      <c r="A425" s="6"/>
      <c r="C425" s="6"/>
      <c r="D425" s="6"/>
      <c r="E425" s="6"/>
      <c r="H425" s="6"/>
      <c r="I425" s="6"/>
    </row>
    <row r="426" spans="1:9" s="7" customFormat="1" x14ac:dyDescent="0.2">
      <c r="A426" s="6"/>
      <c r="C426" s="6"/>
      <c r="D426" s="6"/>
      <c r="E426" s="6"/>
      <c r="H426" s="6"/>
      <c r="I426" s="6"/>
    </row>
    <row r="427" spans="1:9" s="7" customFormat="1" x14ac:dyDescent="0.2">
      <c r="A427" s="6"/>
      <c r="C427" s="6"/>
      <c r="D427" s="6"/>
      <c r="E427" s="6"/>
      <c r="H427" s="6"/>
      <c r="I427" s="6"/>
    </row>
    <row r="428" spans="1:9" s="7" customFormat="1" x14ac:dyDescent="0.2">
      <c r="A428" s="6"/>
      <c r="C428" s="6"/>
      <c r="D428" s="6"/>
      <c r="E428" s="6"/>
      <c r="H428" s="6"/>
      <c r="I428" s="6"/>
    </row>
    <row r="429" spans="1:9" s="7" customFormat="1" x14ac:dyDescent="0.2">
      <c r="A429" s="6"/>
      <c r="C429" s="6"/>
      <c r="D429" s="6"/>
      <c r="E429" s="6"/>
      <c r="H429" s="6"/>
      <c r="I429" s="6"/>
    </row>
    <row r="430" spans="1:9" s="7" customFormat="1" x14ac:dyDescent="0.2">
      <c r="A430" s="6"/>
      <c r="C430" s="6"/>
      <c r="D430" s="6"/>
      <c r="E430" s="6"/>
      <c r="H430" s="6"/>
      <c r="I430" s="6"/>
    </row>
    <row r="431" spans="1:9" s="7" customFormat="1" x14ac:dyDescent="0.2">
      <c r="A431" s="6"/>
      <c r="C431" s="6"/>
      <c r="D431" s="6"/>
      <c r="E431" s="6"/>
      <c r="H431" s="6"/>
      <c r="I431" s="6"/>
    </row>
    <row r="432" spans="1:9" s="7" customFormat="1" x14ac:dyDescent="0.2">
      <c r="A432" s="6"/>
      <c r="C432" s="6"/>
      <c r="D432" s="6"/>
      <c r="E432" s="6"/>
      <c r="H432" s="6"/>
      <c r="I432" s="6"/>
    </row>
    <row r="433" spans="1:9" s="7" customFormat="1" x14ac:dyDescent="0.2">
      <c r="A433" s="6"/>
      <c r="C433" s="6"/>
      <c r="D433" s="6"/>
      <c r="E433" s="6"/>
      <c r="H433" s="6"/>
      <c r="I433" s="6"/>
    </row>
    <row r="434" spans="1:9" s="7" customFormat="1" x14ac:dyDescent="0.2">
      <c r="A434" s="6"/>
      <c r="C434" s="6"/>
      <c r="D434" s="6"/>
      <c r="E434" s="6"/>
      <c r="H434" s="6"/>
      <c r="I434" s="6"/>
    </row>
    <row r="435" spans="1:9" s="7" customFormat="1" x14ac:dyDescent="0.2">
      <c r="A435" s="6"/>
      <c r="C435" s="6"/>
      <c r="D435" s="6"/>
      <c r="E435" s="6"/>
      <c r="H435" s="6"/>
      <c r="I435" s="6"/>
    </row>
    <row r="436" spans="1:9" s="7" customFormat="1" x14ac:dyDescent="0.2">
      <c r="A436" s="6"/>
      <c r="C436" s="6"/>
      <c r="D436" s="6"/>
      <c r="E436" s="6"/>
      <c r="H436" s="6"/>
      <c r="I436" s="6"/>
    </row>
    <row r="437" spans="1:9" s="7" customFormat="1" x14ac:dyDescent="0.2">
      <c r="A437" s="6"/>
      <c r="C437" s="6"/>
      <c r="D437" s="6"/>
      <c r="E437" s="6"/>
      <c r="H437" s="6"/>
      <c r="I437" s="6"/>
    </row>
    <row r="438" spans="1:9" s="7" customFormat="1" x14ac:dyDescent="0.2">
      <c r="A438" s="6"/>
      <c r="C438" s="6"/>
      <c r="D438" s="6"/>
      <c r="E438" s="6"/>
      <c r="H438" s="6"/>
      <c r="I438" s="6"/>
    </row>
    <row r="439" spans="1:9" s="7" customFormat="1" x14ac:dyDescent="0.2">
      <c r="A439" s="6"/>
      <c r="C439" s="6"/>
      <c r="D439" s="6"/>
      <c r="E439" s="6"/>
      <c r="H439" s="6"/>
      <c r="I439" s="6"/>
    </row>
    <row r="440" spans="1:9" s="7" customFormat="1" x14ac:dyDescent="0.2">
      <c r="A440" s="6"/>
      <c r="C440" s="6"/>
      <c r="D440" s="6"/>
      <c r="E440" s="6"/>
      <c r="H440" s="6"/>
      <c r="I440" s="6"/>
    </row>
    <row r="441" spans="1:9" s="7" customFormat="1" x14ac:dyDescent="0.2">
      <c r="A441" s="6"/>
      <c r="C441" s="6"/>
      <c r="D441" s="6"/>
      <c r="E441" s="6"/>
      <c r="H441" s="6"/>
      <c r="I441" s="6"/>
    </row>
    <row r="442" spans="1:9" s="7" customFormat="1" x14ac:dyDescent="0.2">
      <c r="A442" s="6"/>
      <c r="C442" s="6"/>
      <c r="D442" s="6"/>
      <c r="E442" s="6"/>
      <c r="H442" s="6"/>
      <c r="I442" s="6"/>
    </row>
    <row r="443" spans="1:9" s="7" customFormat="1" x14ac:dyDescent="0.2">
      <c r="A443" s="6"/>
      <c r="C443" s="6"/>
      <c r="D443" s="6"/>
      <c r="E443" s="6"/>
      <c r="H443" s="6"/>
      <c r="I443" s="6"/>
    </row>
    <row r="444" spans="1:9" s="7" customFormat="1" x14ac:dyDescent="0.2">
      <c r="A444" s="6"/>
      <c r="C444" s="6"/>
      <c r="D444" s="6"/>
      <c r="E444" s="6"/>
      <c r="H444" s="6"/>
      <c r="I444" s="6"/>
    </row>
    <row r="445" spans="1:9" s="7" customFormat="1" x14ac:dyDescent="0.2">
      <c r="A445" s="6"/>
      <c r="C445" s="6"/>
      <c r="D445" s="6"/>
      <c r="E445" s="6"/>
      <c r="H445" s="6"/>
      <c r="I445" s="6"/>
    </row>
    <row r="446" spans="1:9" s="7" customFormat="1" x14ac:dyDescent="0.2">
      <c r="A446" s="6"/>
      <c r="C446" s="6"/>
      <c r="D446" s="6"/>
      <c r="E446" s="6"/>
      <c r="H446" s="6"/>
      <c r="I446" s="6"/>
    </row>
    <row r="447" spans="1:9" s="7" customFormat="1" x14ac:dyDescent="0.2">
      <c r="A447" s="6"/>
      <c r="C447" s="6"/>
      <c r="D447" s="6"/>
      <c r="E447" s="6"/>
      <c r="H447" s="6"/>
      <c r="I447" s="6"/>
    </row>
    <row r="448" spans="1:9" s="7" customFormat="1" x14ac:dyDescent="0.2">
      <c r="A448" s="6"/>
      <c r="C448" s="6"/>
      <c r="D448" s="6"/>
      <c r="E448" s="6"/>
      <c r="H448" s="6"/>
      <c r="I448" s="6"/>
    </row>
    <row r="449" spans="1:9" s="7" customFormat="1" x14ac:dyDescent="0.2">
      <c r="A449" s="6"/>
      <c r="C449" s="6"/>
      <c r="D449" s="6"/>
      <c r="E449" s="6"/>
      <c r="H449" s="6"/>
      <c r="I449" s="6"/>
    </row>
    <row r="450" spans="1:9" s="7" customFormat="1" x14ac:dyDescent="0.2">
      <c r="A450" s="6"/>
      <c r="C450" s="6"/>
      <c r="D450" s="6"/>
      <c r="E450" s="6"/>
      <c r="H450" s="6"/>
      <c r="I450" s="6"/>
    </row>
    <row r="451" spans="1:9" s="7" customFormat="1" x14ac:dyDescent="0.2">
      <c r="A451" s="6"/>
      <c r="C451" s="6"/>
      <c r="D451" s="6"/>
      <c r="E451" s="6"/>
      <c r="H451" s="6"/>
      <c r="I451" s="6"/>
    </row>
    <row r="452" spans="1:9" s="7" customFormat="1" x14ac:dyDescent="0.2">
      <c r="A452" s="6"/>
      <c r="C452" s="6"/>
      <c r="D452" s="6"/>
      <c r="E452" s="6"/>
      <c r="H452" s="6"/>
      <c r="I452" s="6"/>
    </row>
    <row r="453" spans="1:9" s="7" customFormat="1" x14ac:dyDescent="0.2">
      <c r="A453" s="6"/>
      <c r="C453" s="6"/>
      <c r="D453" s="6"/>
      <c r="E453" s="6"/>
      <c r="H453" s="6"/>
      <c r="I453" s="6"/>
    </row>
    <row r="454" spans="1:9" s="7" customFormat="1" x14ac:dyDescent="0.2">
      <c r="A454" s="6"/>
      <c r="C454" s="6"/>
      <c r="D454" s="6"/>
      <c r="E454" s="6"/>
      <c r="H454" s="6"/>
      <c r="I454" s="6"/>
    </row>
    <row r="455" spans="1:9" s="7" customFormat="1" x14ac:dyDescent="0.2">
      <c r="A455" s="6"/>
      <c r="C455" s="6"/>
      <c r="D455" s="6"/>
      <c r="E455" s="6"/>
      <c r="H455" s="6"/>
      <c r="I455" s="6"/>
    </row>
    <row r="456" spans="1:9" s="7" customFormat="1" x14ac:dyDescent="0.2">
      <c r="A456" s="6"/>
      <c r="C456" s="6"/>
      <c r="D456" s="6"/>
      <c r="E456" s="6"/>
      <c r="H456" s="6"/>
      <c r="I456" s="6"/>
    </row>
    <row r="457" spans="1:9" s="7" customFormat="1" x14ac:dyDescent="0.2">
      <c r="A457" s="6"/>
      <c r="C457" s="6"/>
      <c r="D457" s="6"/>
      <c r="E457" s="6"/>
      <c r="H457" s="6"/>
      <c r="I457" s="6"/>
    </row>
    <row r="458" spans="1:9" s="7" customFormat="1" x14ac:dyDescent="0.2">
      <c r="A458" s="6"/>
      <c r="C458" s="6"/>
      <c r="D458" s="6"/>
      <c r="E458" s="6"/>
      <c r="H458" s="6"/>
      <c r="I458" s="6"/>
    </row>
    <row r="459" spans="1:9" s="7" customFormat="1" x14ac:dyDescent="0.2">
      <c r="A459" s="6"/>
      <c r="C459" s="6"/>
      <c r="D459" s="6"/>
      <c r="E459" s="6"/>
      <c r="H459" s="6"/>
      <c r="I459" s="6"/>
    </row>
    <row r="460" spans="1:9" s="7" customFormat="1" x14ac:dyDescent="0.2">
      <c r="A460" s="6"/>
      <c r="C460" s="6"/>
      <c r="D460" s="6"/>
      <c r="E460" s="6"/>
      <c r="H460" s="6"/>
      <c r="I460" s="6"/>
    </row>
    <row r="461" spans="1:9" s="7" customFormat="1" x14ac:dyDescent="0.2">
      <c r="A461" s="6"/>
      <c r="C461" s="6"/>
      <c r="D461" s="6"/>
      <c r="E461" s="6"/>
      <c r="H461" s="6"/>
      <c r="I461" s="6"/>
    </row>
    <row r="462" spans="1:9" s="7" customFormat="1" x14ac:dyDescent="0.2">
      <c r="A462" s="6"/>
      <c r="C462" s="6"/>
      <c r="D462" s="6"/>
      <c r="E462" s="6"/>
      <c r="H462" s="6"/>
      <c r="I462" s="6"/>
    </row>
    <row r="463" spans="1:9" s="7" customFormat="1" x14ac:dyDescent="0.2">
      <c r="A463" s="6"/>
      <c r="C463" s="6"/>
      <c r="D463" s="6"/>
      <c r="E463" s="6"/>
      <c r="H463" s="6"/>
      <c r="I463" s="6"/>
    </row>
    <row r="464" spans="1:9" s="7" customFormat="1" x14ac:dyDescent="0.2">
      <c r="A464" s="6"/>
      <c r="C464" s="6"/>
      <c r="D464" s="6"/>
      <c r="E464" s="6"/>
      <c r="H464" s="6"/>
      <c r="I464" s="6"/>
    </row>
    <row r="465" spans="1:9" s="7" customFormat="1" x14ac:dyDescent="0.2">
      <c r="A465" s="6"/>
      <c r="C465" s="6"/>
      <c r="D465" s="6"/>
      <c r="E465" s="6"/>
      <c r="H465" s="6"/>
      <c r="I465" s="6"/>
    </row>
    <row r="466" spans="1:9" s="7" customFormat="1" x14ac:dyDescent="0.2">
      <c r="A466" s="6"/>
      <c r="C466" s="6"/>
      <c r="D466" s="6"/>
      <c r="E466" s="6"/>
      <c r="H466" s="6"/>
      <c r="I466" s="6"/>
    </row>
    <row r="467" spans="1:9" s="7" customFormat="1" x14ac:dyDescent="0.2">
      <c r="A467" s="6"/>
      <c r="C467" s="6"/>
      <c r="D467" s="6"/>
      <c r="E467" s="6"/>
      <c r="H467" s="6"/>
      <c r="I467" s="6"/>
    </row>
    <row r="468" spans="1:9" s="7" customFormat="1" x14ac:dyDescent="0.2">
      <c r="A468" s="6"/>
      <c r="C468" s="6"/>
      <c r="D468" s="6"/>
      <c r="E468" s="6"/>
      <c r="H468" s="6"/>
      <c r="I468" s="6"/>
    </row>
    <row r="469" spans="1:9" s="7" customFormat="1" x14ac:dyDescent="0.2">
      <c r="A469" s="6"/>
      <c r="C469" s="6"/>
      <c r="D469" s="6"/>
      <c r="E469" s="6"/>
      <c r="H469" s="6"/>
      <c r="I469" s="6"/>
    </row>
    <row r="470" spans="1:9" s="7" customFormat="1" x14ac:dyDescent="0.2">
      <c r="A470" s="6"/>
      <c r="C470" s="6"/>
      <c r="D470" s="6"/>
      <c r="E470" s="6"/>
      <c r="H470" s="6"/>
      <c r="I470" s="6"/>
    </row>
    <row r="471" spans="1:9" s="7" customFormat="1" x14ac:dyDescent="0.2">
      <c r="A471" s="6"/>
      <c r="C471" s="6"/>
      <c r="D471" s="6"/>
      <c r="E471" s="6"/>
      <c r="H471" s="6"/>
      <c r="I471" s="6"/>
    </row>
    <row r="472" spans="1:9" s="7" customFormat="1" x14ac:dyDescent="0.2">
      <c r="A472" s="6"/>
      <c r="C472" s="6"/>
      <c r="D472" s="6"/>
      <c r="E472" s="6"/>
      <c r="H472" s="6"/>
      <c r="I472" s="6"/>
    </row>
    <row r="473" spans="1:9" s="7" customFormat="1" x14ac:dyDescent="0.2">
      <c r="A473" s="6"/>
      <c r="C473" s="6"/>
      <c r="D473" s="6"/>
      <c r="E473" s="6"/>
      <c r="H473" s="6"/>
      <c r="I473" s="6"/>
    </row>
    <row r="474" spans="1:9" s="7" customFormat="1" x14ac:dyDescent="0.2">
      <c r="A474" s="6"/>
      <c r="C474" s="6"/>
      <c r="D474" s="6"/>
      <c r="E474" s="6"/>
      <c r="H474" s="6"/>
      <c r="I474" s="6"/>
    </row>
    <row r="475" spans="1:9" s="7" customFormat="1" x14ac:dyDescent="0.2">
      <c r="A475" s="6"/>
      <c r="C475" s="6"/>
      <c r="D475" s="6"/>
      <c r="E475" s="6"/>
      <c r="H475" s="6"/>
      <c r="I475" s="6"/>
    </row>
    <row r="476" spans="1:9" s="7" customFormat="1" x14ac:dyDescent="0.2">
      <c r="A476" s="6"/>
      <c r="C476" s="6"/>
      <c r="D476" s="6"/>
      <c r="E476" s="6"/>
      <c r="H476" s="6"/>
      <c r="I476" s="6"/>
    </row>
    <row r="477" spans="1:9" s="7" customFormat="1" x14ac:dyDescent="0.2">
      <c r="A477" s="6"/>
      <c r="C477" s="6"/>
      <c r="D477" s="6"/>
      <c r="E477" s="6"/>
      <c r="H477" s="6"/>
      <c r="I477" s="6"/>
    </row>
    <row r="478" spans="1:9" s="7" customFormat="1" x14ac:dyDescent="0.2">
      <c r="A478" s="6"/>
      <c r="C478" s="6"/>
      <c r="D478" s="6"/>
      <c r="E478" s="6"/>
      <c r="H478" s="6"/>
      <c r="I478" s="6"/>
    </row>
    <row r="479" spans="1:9" s="7" customFormat="1" x14ac:dyDescent="0.2">
      <c r="A479" s="6"/>
      <c r="C479" s="6"/>
      <c r="D479" s="6"/>
      <c r="E479" s="6"/>
      <c r="H479" s="6"/>
      <c r="I479" s="6"/>
    </row>
    <row r="480" spans="1:9" s="7" customFormat="1" x14ac:dyDescent="0.2">
      <c r="A480" s="6"/>
      <c r="C480" s="6"/>
      <c r="D480" s="6"/>
      <c r="E480" s="6"/>
      <c r="H480" s="6"/>
      <c r="I480" s="6"/>
    </row>
    <row r="481" spans="1:9" s="7" customFormat="1" x14ac:dyDescent="0.2">
      <c r="A481" s="6"/>
      <c r="C481" s="6"/>
      <c r="D481" s="6"/>
      <c r="E481" s="6"/>
      <c r="H481" s="6"/>
      <c r="I481" s="6"/>
    </row>
    <row r="482" spans="1:9" s="7" customFormat="1" x14ac:dyDescent="0.2">
      <c r="A482" s="6"/>
      <c r="C482" s="6"/>
      <c r="D482" s="6"/>
      <c r="E482" s="6"/>
      <c r="H482" s="6"/>
      <c r="I482" s="6"/>
    </row>
    <row r="483" spans="1:9" s="7" customFormat="1" x14ac:dyDescent="0.2">
      <c r="A483" s="6"/>
      <c r="C483" s="6"/>
      <c r="D483" s="6"/>
      <c r="E483" s="6"/>
      <c r="H483" s="6"/>
      <c r="I483" s="6"/>
    </row>
    <row r="484" spans="1:9" s="7" customFormat="1" x14ac:dyDescent="0.2">
      <c r="A484" s="6"/>
      <c r="C484" s="6"/>
      <c r="D484" s="6"/>
      <c r="E484" s="6"/>
      <c r="H484" s="6"/>
      <c r="I484" s="6"/>
    </row>
    <row r="485" spans="1:9" s="7" customFormat="1" x14ac:dyDescent="0.2">
      <c r="A485" s="6"/>
      <c r="C485" s="6"/>
      <c r="D485" s="6"/>
      <c r="E485" s="6"/>
      <c r="H485" s="6"/>
      <c r="I485" s="6"/>
    </row>
    <row r="486" spans="1:9" s="7" customFormat="1" x14ac:dyDescent="0.2">
      <c r="A486" s="6"/>
      <c r="C486" s="6"/>
      <c r="D486" s="6"/>
      <c r="E486" s="6"/>
      <c r="H486" s="6"/>
      <c r="I486" s="6"/>
    </row>
    <row r="487" spans="1:9" s="7" customFormat="1" x14ac:dyDescent="0.2">
      <c r="A487" s="6"/>
      <c r="C487" s="6"/>
      <c r="D487" s="6"/>
      <c r="E487" s="6"/>
      <c r="H487" s="6"/>
      <c r="I487" s="6"/>
    </row>
    <row r="488" spans="1:9" s="7" customFormat="1" x14ac:dyDescent="0.2">
      <c r="A488" s="6"/>
      <c r="C488" s="6"/>
      <c r="D488" s="6"/>
      <c r="E488" s="6"/>
      <c r="H488" s="6"/>
      <c r="I488" s="6"/>
    </row>
    <row r="489" spans="1:9" s="7" customFormat="1" x14ac:dyDescent="0.2">
      <c r="A489" s="6"/>
      <c r="C489" s="6"/>
      <c r="D489" s="6"/>
      <c r="E489" s="6"/>
      <c r="H489" s="6"/>
      <c r="I489" s="6"/>
    </row>
    <row r="490" spans="1:9" s="7" customFormat="1" x14ac:dyDescent="0.2">
      <c r="A490" s="6"/>
      <c r="C490" s="6"/>
      <c r="D490" s="6"/>
      <c r="E490" s="6"/>
      <c r="H490" s="6"/>
      <c r="I490" s="6"/>
    </row>
    <row r="491" spans="1:9" s="7" customFormat="1" x14ac:dyDescent="0.2">
      <c r="A491" s="6"/>
      <c r="C491" s="6"/>
      <c r="D491" s="6"/>
      <c r="E491" s="6"/>
      <c r="H491" s="6"/>
      <c r="I491" s="6"/>
    </row>
    <row r="492" spans="1:9" s="7" customFormat="1" x14ac:dyDescent="0.2">
      <c r="A492" s="6"/>
      <c r="C492" s="6"/>
      <c r="D492" s="6"/>
      <c r="E492" s="6"/>
      <c r="H492" s="6"/>
      <c r="I492" s="6"/>
    </row>
    <row r="493" spans="1:9" s="7" customFormat="1" x14ac:dyDescent="0.2">
      <c r="A493" s="6"/>
      <c r="C493" s="6"/>
      <c r="D493" s="6"/>
      <c r="E493" s="6"/>
      <c r="H493" s="6"/>
      <c r="I493" s="6"/>
    </row>
    <row r="494" spans="1:9" s="7" customFormat="1" x14ac:dyDescent="0.2">
      <c r="A494" s="6"/>
      <c r="C494" s="6"/>
      <c r="D494" s="6"/>
      <c r="E494" s="6"/>
      <c r="H494" s="6"/>
      <c r="I494" s="6"/>
    </row>
    <row r="495" spans="1:9" s="7" customFormat="1" x14ac:dyDescent="0.2">
      <c r="A495" s="6"/>
      <c r="C495" s="6"/>
      <c r="D495" s="6"/>
      <c r="E495" s="6"/>
      <c r="H495" s="6"/>
      <c r="I495" s="6"/>
    </row>
    <row r="496" spans="1:9" s="7" customFormat="1" x14ac:dyDescent="0.2">
      <c r="A496" s="6"/>
      <c r="C496" s="6"/>
      <c r="D496" s="6"/>
      <c r="E496" s="6"/>
      <c r="H496" s="6"/>
      <c r="I496" s="6"/>
    </row>
    <row r="497" spans="1:9" s="7" customFormat="1" x14ac:dyDescent="0.2">
      <c r="A497" s="6"/>
      <c r="C497" s="6"/>
      <c r="D497" s="6"/>
      <c r="E497" s="6"/>
      <c r="H497" s="6"/>
      <c r="I497" s="6"/>
    </row>
    <row r="498" spans="1:9" s="7" customFormat="1" x14ac:dyDescent="0.2">
      <c r="A498" s="6"/>
      <c r="C498" s="6"/>
      <c r="D498" s="6"/>
      <c r="E498" s="6"/>
      <c r="H498" s="6"/>
      <c r="I498" s="6"/>
    </row>
    <row r="499" spans="1:9" s="7" customFormat="1" x14ac:dyDescent="0.2">
      <c r="A499" s="6"/>
      <c r="C499" s="6"/>
      <c r="D499" s="6"/>
      <c r="E499" s="6"/>
      <c r="H499" s="6"/>
      <c r="I499" s="6"/>
    </row>
    <row r="500" spans="1:9" s="7" customFormat="1" x14ac:dyDescent="0.2">
      <c r="A500" s="6"/>
      <c r="C500" s="6"/>
      <c r="D500" s="6"/>
      <c r="E500" s="6"/>
      <c r="H500" s="6"/>
      <c r="I500" s="6"/>
    </row>
    <row r="501" spans="1:9" s="7" customFormat="1" x14ac:dyDescent="0.2">
      <c r="A501" s="6"/>
      <c r="C501" s="6"/>
      <c r="D501" s="6"/>
      <c r="E501" s="6"/>
      <c r="H501" s="6"/>
      <c r="I501" s="6"/>
    </row>
    <row r="502" spans="1:9" s="7" customFormat="1" x14ac:dyDescent="0.2">
      <c r="A502" s="6"/>
      <c r="C502" s="6"/>
      <c r="D502" s="6"/>
      <c r="E502" s="6"/>
      <c r="H502" s="6"/>
      <c r="I502" s="6"/>
    </row>
    <row r="503" spans="1:9" s="7" customFormat="1" x14ac:dyDescent="0.2">
      <c r="A503" s="6"/>
      <c r="C503" s="6"/>
      <c r="D503" s="6"/>
      <c r="E503" s="6"/>
      <c r="H503" s="6"/>
      <c r="I503" s="6"/>
    </row>
    <row r="504" spans="1:9" s="7" customFormat="1" x14ac:dyDescent="0.2">
      <c r="A504" s="6"/>
      <c r="C504" s="6"/>
      <c r="D504" s="6"/>
      <c r="E504" s="6"/>
      <c r="H504" s="6"/>
      <c r="I504" s="6"/>
    </row>
    <row r="505" spans="1:9" s="7" customFormat="1" x14ac:dyDescent="0.2">
      <c r="A505" s="6"/>
      <c r="C505" s="6"/>
      <c r="D505" s="6"/>
      <c r="E505" s="6"/>
      <c r="H505" s="6"/>
      <c r="I505" s="6"/>
    </row>
    <row r="506" spans="1:9" s="7" customFormat="1" x14ac:dyDescent="0.2">
      <c r="A506" s="6"/>
      <c r="C506" s="6"/>
      <c r="D506" s="6"/>
      <c r="E506" s="6"/>
      <c r="H506" s="6"/>
      <c r="I506" s="6"/>
    </row>
    <row r="507" spans="1:9" s="7" customFormat="1" x14ac:dyDescent="0.2">
      <c r="A507" s="6"/>
      <c r="C507" s="6"/>
      <c r="D507" s="6"/>
      <c r="E507" s="6"/>
      <c r="H507" s="6"/>
      <c r="I507" s="6"/>
    </row>
    <row r="508" spans="1:9" s="7" customFormat="1" x14ac:dyDescent="0.2">
      <c r="A508" s="6"/>
      <c r="C508" s="6"/>
      <c r="D508" s="6"/>
      <c r="E508" s="6"/>
      <c r="H508" s="6"/>
      <c r="I508" s="6"/>
    </row>
    <row r="509" spans="1:9" s="7" customFormat="1" x14ac:dyDescent="0.2">
      <c r="A509" s="6"/>
      <c r="C509" s="6"/>
      <c r="D509" s="6"/>
      <c r="E509" s="6"/>
      <c r="H509" s="6"/>
      <c r="I509" s="6"/>
    </row>
    <row r="510" spans="1:9" s="7" customFormat="1" x14ac:dyDescent="0.2">
      <c r="A510" s="6"/>
      <c r="C510" s="6"/>
      <c r="D510" s="6"/>
      <c r="E510" s="6"/>
      <c r="H510" s="6"/>
      <c r="I510" s="6"/>
    </row>
    <row r="511" spans="1:9" s="7" customFormat="1" x14ac:dyDescent="0.2">
      <c r="A511" s="6"/>
      <c r="C511" s="6"/>
      <c r="D511" s="6"/>
      <c r="E511" s="6"/>
      <c r="H511" s="6"/>
      <c r="I511" s="6"/>
    </row>
    <row r="512" spans="1:9" s="7" customFormat="1" x14ac:dyDescent="0.2">
      <c r="A512" s="6"/>
      <c r="C512" s="6"/>
      <c r="D512" s="6"/>
      <c r="E512" s="6"/>
      <c r="H512" s="6"/>
      <c r="I512" s="6"/>
    </row>
    <row r="513" spans="1:9" s="7" customFormat="1" x14ac:dyDescent="0.2">
      <c r="A513" s="6"/>
      <c r="C513" s="6"/>
      <c r="D513" s="6"/>
      <c r="E513" s="6"/>
      <c r="H513" s="6"/>
      <c r="I513" s="6"/>
    </row>
    <row r="514" spans="1:9" s="7" customFormat="1" x14ac:dyDescent="0.2">
      <c r="A514" s="6"/>
      <c r="C514" s="6"/>
      <c r="D514" s="6"/>
      <c r="E514" s="6"/>
      <c r="H514" s="6"/>
      <c r="I514" s="6"/>
    </row>
    <row r="515" spans="1:9" s="7" customFormat="1" x14ac:dyDescent="0.2">
      <c r="A515" s="6"/>
      <c r="C515" s="6"/>
      <c r="D515" s="6"/>
      <c r="E515" s="6"/>
      <c r="H515" s="6"/>
      <c r="I515" s="6"/>
    </row>
    <row r="516" spans="1:9" s="7" customFormat="1" x14ac:dyDescent="0.2">
      <c r="A516" s="6"/>
      <c r="C516" s="6"/>
      <c r="D516" s="6"/>
      <c r="E516" s="6"/>
      <c r="H516" s="6"/>
      <c r="I516" s="6"/>
    </row>
    <row r="517" spans="1:9" s="7" customFormat="1" x14ac:dyDescent="0.2">
      <c r="A517" s="6"/>
      <c r="C517" s="6"/>
      <c r="D517" s="6"/>
      <c r="E517" s="6"/>
      <c r="H517" s="6"/>
      <c r="I517" s="6"/>
    </row>
    <row r="518" spans="1:9" s="7" customFormat="1" x14ac:dyDescent="0.2">
      <c r="A518" s="6"/>
      <c r="C518" s="6"/>
      <c r="D518" s="6"/>
      <c r="E518" s="6"/>
      <c r="H518" s="6"/>
      <c r="I518" s="6"/>
    </row>
    <row r="519" spans="1:9" s="7" customFormat="1" x14ac:dyDescent="0.2">
      <c r="A519" s="6"/>
      <c r="C519" s="6"/>
      <c r="D519" s="6"/>
      <c r="E519" s="6"/>
      <c r="H519" s="6"/>
      <c r="I519" s="6"/>
    </row>
    <row r="520" spans="1:9" s="7" customFormat="1" x14ac:dyDescent="0.2">
      <c r="A520" s="6"/>
      <c r="C520" s="6"/>
      <c r="D520" s="6"/>
      <c r="E520" s="6"/>
      <c r="H520" s="6"/>
      <c r="I520" s="6"/>
    </row>
    <row r="521" spans="1:9" s="7" customFormat="1" x14ac:dyDescent="0.2">
      <c r="A521" s="6"/>
      <c r="C521" s="6"/>
      <c r="D521" s="6"/>
      <c r="E521" s="6"/>
      <c r="H521" s="6"/>
      <c r="I521" s="6"/>
    </row>
    <row r="522" spans="1:9" s="7" customFormat="1" x14ac:dyDescent="0.2">
      <c r="A522" s="6"/>
      <c r="C522" s="6"/>
      <c r="D522" s="6"/>
      <c r="E522" s="6"/>
      <c r="H522" s="6"/>
      <c r="I522" s="6"/>
    </row>
    <row r="523" spans="1:9" s="7" customFormat="1" x14ac:dyDescent="0.2">
      <c r="A523" s="6"/>
      <c r="C523" s="6"/>
      <c r="D523" s="6"/>
      <c r="E523" s="6"/>
      <c r="H523" s="6"/>
      <c r="I523" s="6"/>
    </row>
    <row r="524" spans="1:9" s="7" customFormat="1" x14ac:dyDescent="0.2">
      <c r="A524" s="6"/>
      <c r="C524" s="6"/>
      <c r="D524" s="6"/>
      <c r="E524" s="6"/>
      <c r="H524" s="6"/>
      <c r="I524" s="6"/>
    </row>
    <row r="525" spans="1:9" s="7" customFormat="1" x14ac:dyDescent="0.2">
      <c r="A525" s="6"/>
      <c r="C525" s="6"/>
      <c r="D525" s="6"/>
      <c r="E525" s="6"/>
      <c r="H525" s="6"/>
      <c r="I525" s="6"/>
    </row>
    <row r="526" spans="1:9" s="7" customFormat="1" x14ac:dyDescent="0.2">
      <c r="A526" s="6"/>
      <c r="C526" s="6"/>
      <c r="D526" s="6"/>
      <c r="E526" s="6"/>
      <c r="H526" s="6"/>
      <c r="I526" s="6"/>
    </row>
    <row r="527" spans="1:9" s="7" customFormat="1" x14ac:dyDescent="0.2">
      <c r="A527" s="6"/>
      <c r="C527" s="6"/>
      <c r="D527" s="6"/>
      <c r="E527" s="6"/>
      <c r="H527" s="6"/>
      <c r="I527" s="6"/>
    </row>
    <row r="528" spans="1:9" s="7" customFormat="1" x14ac:dyDescent="0.2">
      <c r="A528" s="6"/>
      <c r="C528" s="6"/>
      <c r="D528" s="6"/>
      <c r="E528" s="6"/>
      <c r="H528" s="6"/>
      <c r="I528" s="6"/>
    </row>
    <row r="529" spans="1:9" s="7" customFormat="1" x14ac:dyDescent="0.2">
      <c r="A529" s="6"/>
      <c r="C529" s="6"/>
      <c r="D529" s="6"/>
      <c r="E529" s="6"/>
      <c r="H529" s="6"/>
      <c r="I529" s="6"/>
    </row>
    <row r="530" spans="1:9" s="7" customFormat="1" x14ac:dyDescent="0.2">
      <c r="A530" s="6"/>
      <c r="C530" s="6"/>
      <c r="D530" s="6"/>
      <c r="E530" s="6"/>
      <c r="H530" s="6"/>
      <c r="I530" s="6"/>
    </row>
    <row r="531" spans="1:9" s="7" customFormat="1" x14ac:dyDescent="0.2">
      <c r="A531" s="6"/>
      <c r="C531" s="6"/>
      <c r="D531" s="6"/>
      <c r="E531" s="6"/>
      <c r="H531" s="6"/>
      <c r="I531" s="6"/>
    </row>
    <row r="532" spans="1:9" s="7" customFormat="1" x14ac:dyDescent="0.2">
      <c r="A532" s="6"/>
      <c r="C532" s="6"/>
      <c r="D532" s="6"/>
      <c r="E532" s="6"/>
      <c r="H532" s="6"/>
      <c r="I532" s="6"/>
    </row>
    <row r="533" spans="1:9" s="7" customFormat="1" x14ac:dyDescent="0.2">
      <c r="A533" s="6"/>
      <c r="C533" s="6"/>
      <c r="D533" s="6"/>
      <c r="E533" s="6"/>
      <c r="H533" s="6"/>
      <c r="I533" s="6"/>
    </row>
    <row r="534" spans="1:9" s="7" customFormat="1" x14ac:dyDescent="0.2">
      <c r="A534" s="6"/>
      <c r="C534" s="6"/>
      <c r="D534" s="6"/>
      <c r="E534" s="6"/>
      <c r="H534" s="6"/>
      <c r="I534" s="6"/>
    </row>
    <row r="535" spans="1:9" s="7" customFormat="1" x14ac:dyDescent="0.2">
      <c r="A535" s="6"/>
      <c r="C535" s="6"/>
      <c r="D535" s="6"/>
      <c r="E535" s="6"/>
      <c r="H535" s="6"/>
      <c r="I535" s="6"/>
    </row>
    <row r="536" spans="1:9" s="7" customFormat="1" x14ac:dyDescent="0.2">
      <c r="A536" s="6"/>
      <c r="C536" s="6"/>
      <c r="D536" s="6"/>
      <c r="E536" s="6"/>
      <c r="H536" s="6"/>
      <c r="I536" s="6"/>
    </row>
    <row r="537" spans="1:9" s="7" customFormat="1" x14ac:dyDescent="0.2">
      <c r="A537" s="6"/>
      <c r="C537" s="6"/>
      <c r="D537" s="6"/>
      <c r="E537" s="6"/>
      <c r="H537" s="6"/>
      <c r="I537" s="6"/>
    </row>
    <row r="538" spans="1:9" s="7" customFormat="1" x14ac:dyDescent="0.2">
      <c r="A538" s="6"/>
      <c r="C538" s="6"/>
      <c r="D538" s="6"/>
      <c r="E538" s="6"/>
      <c r="H538" s="6"/>
      <c r="I538" s="6"/>
    </row>
    <row r="539" spans="1:9" s="7" customFormat="1" x14ac:dyDescent="0.2">
      <c r="A539" s="6"/>
      <c r="C539" s="6"/>
      <c r="D539" s="6"/>
      <c r="E539" s="6"/>
      <c r="H539" s="6"/>
      <c r="I539" s="6"/>
    </row>
    <row r="540" spans="1:9" s="7" customFormat="1" x14ac:dyDescent="0.2">
      <c r="A540" s="6"/>
      <c r="C540" s="6"/>
      <c r="D540" s="6"/>
      <c r="E540" s="6"/>
      <c r="H540" s="6"/>
      <c r="I540" s="6"/>
    </row>
    <row r="541" spans="1:9" s="7" customFormat="1" x14ac:dyDescent="0.2">
      <c r="A541" s="6"/>
      <c r="C541" s="6"/>
      <c r="D541" s="6"/>
      <c r="E541" s="6"/>
      <c r="H541" s="6"/>
      <c r="I541" s="6"/>
    </row>
    <row r="542" spans="1:9" s="7" customFormat="1" x14ac:dyDescent="0.2">
      <c r="A542" s="6"/>
      <c r="C542" s="6"/>
      <c r="D542" s="6"/>
      <c r="E542" s="6"/>
      <c r="H542" s="6"/>
      <c r="I542" s="6"/>
    </row>
    <row r="543" spans="1:9" s="7" customFormat="1" x14ac:dyDescent="0.2">
      <c r="A543" s="6"/>
      <c r="C543" s="6"/>
      <c r="D543" s="6"/>
      <c r="E543" s="6"/>
      <c r="H543" s="6"/>
      <c r="I543" s="6"/>
    </row>
    <row r="544" spans="1:9" s="7" customFormat="1" x14ac:dyDescent="0.2">
      <c r="A544" s="6"/>
      <c r="C544" s="6"/>
      <c r="D544" s="6"/>
      <c r="E544" s="6"/>
      <c r="H544" s="6"/>
      <c r="I544" s="6"/>
    </row>
    <row r="545" spans="1:9" s="7" customFormat="1" x14ac:dyDescent="0.2">
      <c r="A545" s="6"/>
      <c r="C545" s="6"/>
      <c r="D545" s="6"/>
      <c r="E545" s="6"/>
      <c r="H545" s="6"/>
      <c r="I545" s="6"/>
    </row>
    <row r="546" spans="1:9" s="7" customFormat="1" x14ac:dyDescent="0.2">
      <c r="A546" s="6"/>
      <c r="C546" s="6"/>
      <c r="D546" s="6"/>
      <c r="E546" s="6"/>
      <c r="H546" s="6"/>
      <c r="I546" s="6"/>
    </row>
    <row r="547" spans="1:9" s="7" customFormat="1" x14ac:dyDescent="0.2">
      <c r="A547" s="6"/>
      <c r="C547" s="6"/>
      <c r="D547" s="6"/>
      <c r="E547" s="6"/>
      <c r="H547" s="6"/>
      <c r="I547" s="6"/>
    </row>
    <row r="548" spans="1:9" s="7" customFormat="1" x14ac:dyDescent="0.2">
      <c r="A548" s="6"/>
      <c r="C548" s="6"/>
      <c r="D548" s="6"/>
      <c r="E548" s="6"/>
      <c r="H548" s="6"/>
      <c r="I548" s="6"/>
    </row>
    <row r="549" spans="1:9" s="7" customFormat="1" x14ac:dyDescent="0.2">
      <c r="A549" s="6"/>
      <c r="C549" s="6"/>
      <c r="D549" s="6"/>
      <c r="E549" s="6"/>
      <c r="H549" s="6"/>
      <c r="I549" s="6"/>
    </row>
    <row r="550" spans="1:9" s="7" customFormat="1" x14ac:dyDescent="0.2">
      <c r="A550" s="6"/>
      <c r="C550" s="6"/>
      <c r="D550" s="6"/>
      <c r="E550" s="6"/>
      <c r="H550" s="6"/>
      <c r="I550" s="6"/>
    </row>
    <row r="551" spans="1:9" s="7" customFormat="1" x14ac:dyDescent="0.2">
      <c r="A551" s="6"/>
      <c r="C551" s="6"/>
      <c r="D551" s="6"/>
      <c r="E551" s="6"/>
      <c r="H551" s="6"/>
      <c r="I551" s="6"/>
    </row>
    <row r="552" spans="1:9" s="7" customFormat="1" x14ac:dyDescent="0.2">
      <c r="A552" s="6"/>
      <c r="C552" s="6"/>
      <c r="D552" s="6"/>
      <c r="E552" s="6"/>
      <c r="H552" s="6"/>
      <c r="I552" s="6"/>
    </row>
    <row r="553" spans="1:9" s="7" customFormat="1" x14ac:dyDescent="0.2">
      <c r="A553" s="6"/>
      <c r="C553" s="6"/>
      <c r="D553" s="6"/>
      <c r="E553" s="6"/>
      <c r="H553" s="6"/>
      <c r="I553" s="6"/>
    </row>
    <row r="554" spans="1:9" s="7" customFormat="1" x14ac:dyDescent="0.2">
      <c r="A554" s="6"/>
      <c r="C554" s="6"/>
      <c r="D554" s="6"/>
      <c r="E554" s="6"/>
      <c r="H554" s="6"/>
      <c r="I554" s="6"/>
    </row>
    <row r="555" spans="1:9" s="7" customFormat="1" x14ac:dyDescent="0.2">
      <c r="A555" s="6"/>
      <c r="C555" s="6"/>
      <c r="D555" s="6"/>
      <c r="E555" s="6"/>
      <c r="H555" s="6"/>
      <c r="I555" s="6"/>
    </row>
    <row r="556" spans="1:9" s="7" customFormat="1" x14ac:dyDescent="0.2">
      <c r="A556" s="6"/>
      <c r="C556" s="6"/>
      <c r="D556" s="6"/>
      <c r="E556" s="6"/>
      <c r="H556" s="6"/>
      <c r="I556" s="6"/>
    </row>
    <row r="557" spans="1:9" s="7" customFormat="1" x14ac:dyDescent="0.2">
      <c r="A557" s="6"/>
      <c r="C557" s="6"/>
      <c r="D557" s="6"/>
      <c r="E557" s="6"/>
      <c r="H557" s="6"/>
      <c r="I557" s="6"/>
    </row>
    <row r="558" spans="1:9" s="7" customFormat="1" x14ac:dyDescent="0.2">
      <c r="A558" s="6"/>
      <c r="C558" s="6"/>
      <c r="D558" s="6"/>
      <c r="E558" s="6"/>
      <c r="H558" s="6"/>
      <c r="I558" s="6"/>
    </row>
    <row r="559" spans="1:9" s="7" customFormat="1" x14ac:dyDescent="0.2">
      <c r="A559" s="6"/>
      <c r="C559" s="6"/>
      <c r="D559" s="6"/>
      <c r="E559" s="6"/>
      <c r="H559" s="6"/>
      <c r="I559" s="6"/>
    </row>
    <row r="560" spans="1:9" s="7" customFormat="1" x14ac:dyDescent="0.2">
      <c r="A560" s="6"/>
      <c r="C560" s="6"/>
      <c r="D560" s="6"/>
      <c r="E560" s="6"/>
      <c r="H560" s="6"/>
      <c r="I560" s="6"/>
    </row>
    <row r="561" spans="1:9" s="7" customFormat="1" x14ac:dyDescent="0.2">
      <c r="A561" s="6"/>
      <c r="C561" s="6"/>
      <c r="D561" s="6"/>
      <c r="E561" s="6"/>
      <c r="H561" s="6"/>
      <c r="I561" s="6"/>
    </row>
    <row r="562" spans="1:9" s="7" customFormat="1" x14ac:dyDescent="0.2">
      <c r="A562" s="6"/>
      <c r="C562" s="6"/>
      <c r="D562" s="6"/>
      <c r="E562" s="6"/>
      <c r="H562" s="6"/>
      <c r="I562" s="6"/>
    </row>
    <row r="563" spans="1:9" s="7" customFormat="1" x14ac:dyDescent="0.2">
      <c r="A563" s="6"/>
      <c r="C563" s="6"/>
      <c r="D563" s="6"/>
      <c r="E563" s="6"/>
      <c r="H563" s="6"/>
      <c r="I563" s="6"/>
    </row>
    <row r="564" spans="1:9" s="7" customFormat="1" x14ac:dyDescent="0.2">
      <c r="A564" s="6"/>
      <c r="C564" s="6"/>
      <c r="D564" s="6"/>
      <c r="E564" s="6"/>
      <c r="H564" s="6"/>
      <c r="I564" s="6"/>
    </row>
    <row r="565" spans="1:9" s="7" customFormat="1" x14ac:dyDescent="0.2">
      <c r="A565" s="6"/>
      <c r="C565" s="6"/>
      <c r="D565" s="6"/>
      <c r="E565" s="6"/>
      <c r="H565" s="6"/>
      <c r="I565" s="6"/>
    </row>
    <row r="566" spans="1:9" s="7" customFormat="1" x14ac:dyDescent="0.2">
      <c r="A566" s="6"/>
      <c r="C566" s="6"/>
      <c r="D566" s="6"/>
      <c r="E566" s="6"/>
      <c r="H566" s="6"/>
      <c r="I566" s="6"/>
    </row>
    <row r="567" spans="1:9" s="7" customFormat="1" x14ac:dyDescent="0.2">
      <c r="A567" s="6"/>
      <c r="C567" s="6"/>
      <c r="D567" s="6"/>
      <c r="E567" s="6"/>
      <c r="H567" s="6"/>
      <c r="I567" s="6"/>
    </row>
    <row r="568" spans="1:9" s="7" customFormat="1" x14ac:dyDescent="0.2">
      <c r="A568" s="6"/>
      <c r="C568" s="6"/>
      <c r="D568" s="6"/>
      <c r="E568" s="6"/>
      <c r="H568" s="6"/>
      <c r="I568" s="6"/>
    </row>
    <row r="569" spans="1:9" s="7" customFormat="1" x14ac:dyDescent="0.2">
      <c r="A569" s="6"/>
      <c r="C569" s="6"/>
      <c r="D569" s="6"/>
      <c r="E569" s="6"/>
      <c r="H569" s="6"/>
      <c r="I569" s="6"/>
    </row>
    <row r="570" spans="1:9" s="7" customFormat="1" x14ac:dyDescent="0.2">
      <c r="A570" s="6"/>
      <c r="C570" s="6"/>
      <c r="D570" s="6"/>
      <c r="E570" s="6"/>
      <c r="H570" s="6"/>
      <c r="I570" s="6"/>
    </row>
    <row r="571" spans="1:9" s="7" customFormat="1" x14ac:dyDescent="0.2">
      <c r="A571" s="6"/>
      <c r="C571" s="6"/>
      <c r="D571" s="6"/>
      <c r="E571" s="6"/>
      <c r="H571" s="6"/>
      <c r="I571" s="6"/>
    </row>
    <row r="572" spans="1:9" s="7" customFormat="1" x14ac:dyDescent="0.2">
      <c r="A572" s="6"/>
      <c r="C572" s="6"/>
      <c r="D572" s="6"/>
      <c r="E572" s="6"/>
      <c r="H572" s="6"/>
      <c r="I572" s="6"/>
    </row>
    <row r="573" spans="1:9" s="7" customFormat="1" x14ac:dyDescent="0.2">
      <c r="A573" s="6"/>
      <c r="C573" s="6"/>
      <c r="D573" s="6"/>
      <c r="E573" s="6"/>
      <c r="H573" s="6"/>
      <c r="I573" s="6"/>
    </row>
    <row r="574" spans="1:9" s="7" customFormat="1" x14ac:dyDescent="0.2">
      <c r="A574" s="6"/>
      <c r="C574" s="6"/>
      <c r="D574" s="6"/>
      <c r="E574" s="6"/>
      <c r="H574" s="6"/>
      <c r="I574" s="6"/>
    </row>
    <row r="575" spans="1:9" s="7" customFormat="1" x14ac:dyDescent="0.2">
      <c r="A575" s="6"/>
      <c r="C575" s="6"/>
      <c r="D575" s="6"/>
      <c r="E575" s="6"/>
      <c r="H575" s="6"/>
      <c r="I575" s="6"/>
    </row>
    <row r="576" spans="1:9" s="7" customFormat="1" x14ac:dyDescent="0.2">
      <c r="A576" s="6"/>
      <c r="C576" s="6"/>
      <c r="D576" s="6"/>
      <c r="E576" s="6"/>
      <c r="H576" s="6"/>
      <c r="I576" s="6"/>
    </row>
    <row r="577" spans="1:9" s="7" customFormat="1" x14ac:dyDescent="0.2">
      <c r="A577" s="6"/>
      <c r="C577" s="6"/>
      <c r="D577" s="6"/>
      <c r="E577" s="6"/>
      <c r="H577" s="6"/>
      <c r="I577" s="6"/>
    </row>
    <row r="578" spans="1:9" s="7" customFormat="1" x14ac:dyDescent="0.2">
      <c r="A578" s="6"/>
      <c r="C578" s="6"/>
      <c r="D578" s="6"/>
      <c r="E578" s="6"/>
      <c r="H578" s="6"/>
      <c r="I578" s="6"/>
    </row>
    <row r="579" spans="1:9" s="7" customFormat="1" x14ac:dyDescent="0.2">
      <c r="A579" s="6"/>
      <c r="C579" s="6"/>
      <c r="D579" s="6"/>
      <c r="E579" s="6"/>
      <c r="H579" s="6"/>
      <c r="I579" s="6"/>
    </row>
    <row r="580" spans="1:9" s="7" customFormat="1" x14ac:dyDescent="0.2">
      <c r="A580" s="6"/>
      <c r="C580" s="6"/>
      <c r="D580" s="6"/>
      <c r="E580" s="6"/>
      <c r="H580" s="6"/>
      <c r="I580" s="6"/>
    </row>
    <row r="581" spans="1:9" s="7" customFormat="1" x14ac:dyDescent="0.2">
      <c r="A581" s="6"/>
      <c r="C581" s="6"/>
      <c r="D581" s="6"/>
      <c r="E581" s="6"/>
      <c r="H581" s="6"/>
      <c r="I581" s="6"/>
    </row>
    <row r="582" spans="1:9" s="7" customFormat="1" x14ac:dyDescent="0.2">
      <c r="A582" s="6"/>
      <c r="C582" s="6"/>
      <c r="D582" s="6"/>
      <c r="E582" s="6"/>
      <c r="H582" s="6"/>
      <c r="I582" s="6"/>
    </row>
    <row r="583" spans="1:9" s="7" customFormat="1" x14ac:dyDescent="0.2">
      <c r="A583" s="6"/>
      <c r="C583" s="6"/>
      <c r="D583" s="6"/>
      <c r="E583" s="6"/>
      <c r="H583" s="6"/>
      <c r="I583" s="6"/>
    </row>
    <row r="584" spans="1:9" s="7" customFormat="1" x14ac:dyDescent="0.2">
      <c r="A584" s="6"/>
      <c r="C584" s="6"/>
      <c r="D584" s="6"/>
      <c r="E584" s="6"/>
      <c r="H584" s="6"/>
      <c r="I584" s="6"/>
    </row>
    <row r="585" spans="1:9" s="7" customFormat="1" x14ac:dyDescent="0.2">
      <c r="A585" s="6"/>
      <c r="C585" s="6"/>
      <c r="D585" s="6"/>
      <c r="E585" s="6"/>
      <c r="H585" s="6"/>
      <c r="I585" s="6"/>
    </row>
    <row r="586" spans="1:9" s="7" customFormat="1" x14ac:dyDescent="0.2">
      <c r="A586" s="6"/>
      <c r="C586" s="6"/>
      <c r="D586" s="6"/>
      <c r="E586" s="6"/>
      <c r="H586" s="6"/>
      <c r="I586" s="6"/>
    </row>
    <row r="587" spans="1:9" s="7" customFormat="1" x14ac:dyDescent="0.2">
      <c r="A587" s="6"/>
      <c r="C587" s="6"/>
      <c r="D587" s="6"/>
      <c r="E587" s="6"/>
      <c r="H587" s="6"/>
      <c r="I587" s="6"/>
    </row>
    <row r="588" spans="1:9" s="7" customFormat="1" x14ac:dyDescent="0.2">
      <c r="A588" s="6"/>
      <c r="C588" s="6"/>
      <c r="D588" s="6"/>
      <c r="E588" s="6"/>
      <c r="H588" s="6"/>
      <c r="I588" s="6"/>
    </row>
    <row r="589" spans="1:9" s="7" customFormat="1" x14ac:dyDescent="0.2">
      <c r="A589" s="6"/>
      <c r="C589" s="6"/>
      <c r="D589" s="6"/>
      <c r="E589" s="6"/>
      <c r="H589" s="6"/>
      <c r="I589" s="6"/>
    </row>
    <row r="590" spans="1:9" s="7" customFormat="1" x14ac:dyDescent="0.2">
      <c r="A590" s="6"/>
      <c r="C590" s="6"/>
      <c r="D590" s="6"/>
      <c r="E590" s="6"/>
      <c r="H590" s="6"/>
      <c r="I590" s="6"/>
    </row>
    <row r="591" spans="1:9" s="7" customFormat="1" x14ac:dyDescent="0.2">
      <c r="A591" s="6"/>
      <c r="C591" s="6"/>
      <c r="D591" s="6"/>
      <c r="E591" s="6"/>
      <c r="H591" s="6"/>
      <c r="I591" s="6"/>
    </row>
    <row r="592" spans="1:9" s="7" customFormat="1" x14ac:dyDescent="0.2">
      <c r="A592" s="6"/>
      <c r="C592" s="6"/>
      <c r="D592" s="6"/>
      <c r="E592" s="6"/>
      <c r="H592" s="6"/>
      <c r="I592" s="6"/>
    </row>
    <row r="593" spans="1:9" s="7" customFormat="1" x14ac:dyDescent="0.2">
      <c r="A593" s="6"/>
      <c r="C593" s="6"/>
      <c r="D593" s="6"/>
      <c r="E593" s="6"/>
      <c r="H593" s="6"/>
      <c r="I593" s="6"/>
    </row>
    <row r="594" spans="1:9" s="7" customFormat="1" x14ac:dyDescent="0.2">
      <c r="A594" s="6"/>
      <c r="C594" s="6"/>
      <c r="D594" s="6"/>
      <c r="E594" s="6"/>
      <c r="H594" s="6"/>
      <c r="I594" s="6"/>
    </row>
    <row r="595" spans="1:9" s="7" customFormat="1" x14ac:dyDescent="0.2">
      <c r="A595" s="6"/>
      <c r="C595" s="6"/>
      <c r="D595" s="6"/>
      <c r="E595" s="6"/>
      <c r="H595" s="6"/>
      <c r="I595" s="6"/>
    </row>
    <row r="596" spans="1:9" s="7" customFormat="1" x14ac:dyDescent="0.2">
      <c r="A596" s="6"/>
      <c r="C596" s="6"/>
      <c r="D596" s="6"/>
      <c r="E596" s="6"/>
      <c r="H596" s="6"/>
      <c r="I596" s="6"/>
    </row>
    <row r="597" spans="1:9" s="7" customFormat="1" x14ac:dyDescent="0.2">
      <c r="A597" s="6"/>
      <c r="C597" s="6"/>
      <c r="D597" s="6"/>
      <c r="E597" s="6"/>
      <c r="H597" s="6"/>
      <c r="I597" s="6"/>
    </row>
    <row r="598" spans="1:9" s="7" customFormat="1" x14ac:dyDescent="0.2">
      <c r="A598" s="6"/>
      <c r="C598" s="6"/>
      <c r="D598" s="6"/>
      <c r="E598" s="6"/>
      <c r="H598" s="6"/>
      <c r="I598" s="6"/>
    </row>
    <row r="599" spans="1:9" s="7" customFormat="1" x14ac:dyDescent="0.2">
      <c r="A599" s="6"/>
      <c r="C599" s="6"/>
      <c r="D599" s="6"/>
      <c r="E599" s="6"/>
      <c r="H599" s="6"/>
      <c r="I599" s="6"/>
    </row>
    <row r="600" spans="1:9" s="7" customFormat="1" x14ac:dyDescent="0.2">
      <c r="A600" s="6"/>
      <c r="C600" s="6"/>
      <c r="D600" s="6"/>
      <c r="E600" s="6"/>
      <c r="H600" s="6"/>
      <c r="I600" s="6"/>
    </row>
    <row r="601" spans="1:9" s="7" customFormat="1" x14ac:dyDescent="0.2">
      <c r="A601" s="6"/>
      <c r="C601" s="6"/>
      <c r="D601" s="6"/>
      <c r="E601" s="6"/>
      <c r="H601" s="6"/>
      <c r="I601" s="6"/>
    </row>
    <row r="602" spans="1:9" s="7" customFormat="1" x14ac:dyDescent="0.2">
      <c r="A602" s="6"/>
      <c r="C602" s="6"/>
      <c r="D602" s="6"/>
      <c r="E602" s="6"/>
      <c r="H602" s="6"/>
      <c r="I602" s="6"/>
    </row>
    <row r="603" spans="1:9" s="7" customFormat="1" x14ac:dyDescent="0.2">
      <c r="A603" s="6"/>
      <c r="C603" s="6"/>
      <c r="D603" s="6"/>
      <c r="E603" s="6"/>
      <c r="H603" s="6"/>
      <c r="I603" s="6"/>
    </row>
    <row r="604" spans="1:9" s="7" customFormat="1" x14ac:dyDescent="0.2">
      <c r="A604" s="6"/>
      <c r="C604" s="6"/>
      <c r="D604" s="6"/>
      <c r="E604" s="6"/>
      <c r="H604" s="6"/>
      <c r="I604" s="6"/>
    </row>
    <row r="605" spans="1:9" s="7" customFormat="1" x14ac:dyDescent="0.2">
      <c r="A605" s="6"/>
      <c r="C605" s="6"/>
      <c r="D605" s="6"/>
      <c r="E605" s="6"/>
      <c r="H605" s="6"/>
      <c r="I605" s="6"/>
    </row>
    <row r="606" spans="1:9" s="7" customFormat="1" x14ac:dyDescent="0.2">
      <c r="A606" s="6"/>
      <c r="C606" s="6"/>
      <c r="D606" s="6"/>
      <c r="E606" s="6"/>
      <c r="H606" s="6"/>
      <c r="I606" s="6"/>
    </row>
    <row r="607" spans="1:9" s="7" customFormat="1" x14ac:dyDescent="0.2">
      <c r="A607" s="6"/>
      <c r="C607" s="6"/>
      <c r="D607" s="6"/>
      <c r="E607" s="6"/>
      <c r="H607" s="6"/>
      <c r="I607" s="6"/>
    </row>
    <row r="608" spans="1:9" s="7" customFormat="1" x14ac:dyDescent="0.2">
      <c r="A608" s="6"/>
      <c r="C608" s="6"/>
      <c r="D608" s="6"/>
      <c r="E608" s="6"/>
      <c r="H608" s="6"/>
      <c r="I608" s="6"/>
    </row>
    <row r="609" spans="1:9" s="7" customFormat="1" x14ac:dyDescent="0.2">
      <c r="A609" s="6"/>
      <c r="C609" s="6"/>
      <c r="D609" s="6"/>
      <c r="E609" s="6"/>
      <c r="H609" s="6"/>
      <c r="I609" s="6"/>
    </row>
    <row r="610" spans="1:9" s="7" customFormat="1" x14ac:dyDescent="0.2">
      <c r="A610" s="6"/>
      <c r="C610" s="6"/>
      <c r="D610" s="6"/>
      <c r="E610" s="6"/>
      <c r="H610" s="6"/>
      <c r="I610" s="6"/>
    </row>
    <row r="611" spans="1:9" s="7" customFormat="1" x14ac:dyDescent="0.2">
      <c r="A611" s="6"/>
      <c r="C611" s="6"/>
      <c r="D611" s="6"/>
      <c r="E611" s="6"/>
      <c r="H611" s="6"/>
      <c r="I611" s="6"/>
    </row>
    <row r="612" spans="1:9" s="7" customFormat="1" x14ac:dyDescent="0.2">
      <c r="A612" s="6"/>
      <c r="C612" s="6"/>
      <c r="D612" s="6"/>
      <c r="E612" s="6"/>
      <c r="H612" s="6"/>
      <c r="I612" s="6"/>
    </row>
    <row r="613" spans="1:9" s="7" customFormat="1" x14ac:dyDescent="0.2">
      <c r="A613" s="6"/>
      <c r="C613" s="6"/>
      <c r="D613" s="6"/>
      <c r="E613" s="6"/>
      <c r="H613" s="6"/>
      <c r="I613" s="6"/>
    </row>
    <row r="614" spans="1:9" s="7" customFormat="1" x14ac:dyDescent="0.2">
      <c r="A614" s="6"/>
      <c r="C614" s="6"/>
      <c r="D614" s="6"/>
      <c r="E614" s="6"/>
      <c r="H614" s="6"/>
      <c r="I614" s="6"/>
    </row>
    <row r="615" spans="1:9" s="7" customFormat="1" x14ac:dyDescent="0.2">
      <c r="A615" s="6"/>
      <c r="C615" s="6"/>
      <c r="D615" s="6"/>
      <c r="E615" s="6"/>
      <c r="H615" s="6"/>
      <c r="I615" s="6"/>
    </row>
    <row r="616" spans="1:9" s="7" customFormat="1" x14ac:dyDescent="0.2">
      <c r="A616" s="6"/>
      <c r="C616" s="6"/>
      <c r="D616" s="6"/>
      <c r="E616" s="6"/>
      <c r="H616" s="6"/>
      <c r="I616" s="6"/>
    </row>
    <row r="617" spans="1:9" s="7" customFormat="1" x14ac:dyDescent="0.2">
      <c r="A617" s="6"/>
      <c r="C617" s="6"/>
      <c r="D617" s="6"/>
      <c r="E617" s="6"/>
      <c r="H617" s="6"/>
      <c r="I617" s="6"/>
    </row>
    <row r="618" spans="1:9" s="7" customFormat="1" x14ac:dyDescent="0.2">
      <c r="A618" s="6"/>
      <c r="C618" s="6"/>
      <c r="D618" s="6"/>
      <c r="E618" s="6"/>
      <c r="H618" s="6"/>
      <c r="I618" s="6"/>
    </row>
    <row r="619" spans="1:9" s="7" customFormat="1" x14ac:dyDescent="0.2">
      <c r="A619" s="6"/>
      <c r="C619" s="6"/>
      <c r="D619" s="6"/>
      <c r="E619" s="6"/>
      <c r="H619" s="6"/>
      <c r="I619" s="6"/>
    </row>
    <row r="620" spans="1:9" s="7" customFormat="1" x14ac:dyDescent="0.2">
      <c r="A620" s="6"/>
      <c r="C620" s="6"/>
      <c r="D620" s="6"/>
      <c r="E620" s="6"/>
      <c r="H620" s="6"/>
      <c r="I620" s="6"/>
    </row>
    <row r="621" spans="1:9" s="7" customFormat="1" x14ac:dyDescent="0.2">
      <c r="A621" s="6"/>
      <c r="C621" s="6"/>
      <c r="D621" s="6"/>
      <c r="E621" s="6"/>
      <c r="H621" s="6"/>
      <c r="I621" s="6"/>
    </row>
    <row r="622" spans="1:9" s="7" customFormat="1" x14ac:dyDescent="0.2">
      <c r="A622" s="6"/>
      <c r="C622" s="6"/>
      <c r="D622" s="6"/>
      <c r="E622" s="6"/>
      <c r="H622" s="6"/>
      <c r="I622" s="6"/>
    </row>
    <row r="623" spans="1:9" s="7" customFormat="1" x14ac:dyDescent="0.2">
      <c r="A623" s="6"/>
      <c r="C623" s="6"/>
      <c r="D623" s="6"/>
      <c r="E623" s="6"/>
      <c r="H623" s="6"/>
      <c r="I623" s="6"/>
    </row>
    <row r="624" spans="1:9" s="7" customFormat="1" x14ac:dyDescent="0.2">
      <c r="A624" s="6"/>
      <c r="C624" s="6"/>
      <c r="D624" s="6"/>
      <c r="E624" s="6"/>
      <c r="H624" s="6"/>
      <c r="I624" s="6"/>
    </row>
    <row r="625" spans="1:9" s="7" customFormat="1" x14ac:dyDescent="0.2">
      <c r="A625" s="6"/>
      <c r="C625" s="6"/>
      <c r="D625" s="6"/>
      <c r="E625" s="6"/>
      <c r="H625" s="6"/>
      <c r="I625" s="6"/>
    </row>
    <row r="626" spans="1:9" s="7" customFormat="1" x14ac:dyDescent="0.2">
      <c r="A626" s="6"/>
      <c r="C626" s="6"/>
      <c r="D626" s="6"/>
      <c r="E626" s="6"/>
      <c r="H626" s="6"/>
      <c r="I626" s="6"/>
    </row>
    <row r="627" spans="1:9" s="7" customFormat="1" x14ac:dyDescent="0.2">
      <c r="A627" s="6"/>
      <c r="C627" s="6"/>
      <c r="D627" s="6"/>
      <c r="E627" s="6"/>
      <c r="H627" s="6"/>
      <c r="I627" s="6"/>
    </row>
    <row r="628" spans="1:9" s="7" customFormat="1" x14ac:dyDescent="0.2">
      <c r="A628" s="6"/>
      <c r="C628" s="6"/>
      <c r="D628" s="6"/>
      <c r="E628" s="6"/>
      <c r="H628" s="6"/>
      <c r="I628" s="6"/>
    </row>
    <row r="629" spans="1:9" s="7" customFormat="1" x14ac:dyDescent="0.2">
      <c r="A629" s="6"/>
      <c r="C629" s="6"/>
      <c r="D629" s="6"/>
      <c r="E629" s="6"/>
      <c r="H629" s="6"/>
      <c r="I629" s="6"/>
    </row>
    <row r="630" spans="1:9" s="7" customFormat="1" x14ac:dyDescent="0.2">
      <c r="A630" s="6"/>
      <c r="C630" s="6"/>
      <c r="D630" s="6"/>
      <c r="E630" s="6"/>
      <c r="H630" s="6"/>
      <c r="I630" s="6"/>
    </row>
    <row r="631" spans="1:9" s="7" customFormat="1" x14ac:dyDescent="0.2">
      <c r="A631" s="6"/>
      <c r="C631" s="6"/>
      <c r="D631" s="6"/>
      <c r="E631" s="6"/>
      <c r="H631" s="6"/>
      <c r="I631" s="6"/>
    </row>
    <row r="632" spans="1:9" s="7" customFormat="1" x14ac:dyDescent="0.2">
      <c r="A632" s="6"/>
      <c r="C632" s="6"/>
      <c r="D632" s="6"/>
      <c r="E632" s="6"/>
      <c r="H632" s="6"/>
      <c r="I632" s="6"/>
    </row>
    <row r="633" spans="1:9" s="7" customFormat="1" x14ac:dyDescent="0.2">
      <c r="A633" s="6"/>
      <c r="C633" s="6"/>
      <c r="D633" s="6"/>
      <c r="E633" s="6"/>
      <c r="H633" s="6"/>
      <c r="I633" s="6"/>
    </row>
    <row r="634" spans="1:9" s="7" customFormat="1" x14ac:dyDescent="0.2">
      <c r="A634" s="6"/>
      <c r="C634" s="6"/>
      <c r="D634" s="6"/>
      <c r="E634" s="6"/>
      <c r="H634" s="6"/>
      <c r="I634" s="6"/>
    </row>
    <row r="635" spans="1:9" s="7" customFormat="1" x14ac:dyDescent="0.2">
      <c r="A635" s="6"/>
      <c r="C635" s="6"/>
      <c r="D635" s="6"/>
      <c r="E635" s="6"/>
      <c r="H635" s="6"/>
      <c r="I635" s="6"/>
    </row>
    <row r="636" spans="1:9" s="7" customFormat="1" x14ac:dyDescent="0.2">
      <c r="A636" s="6"/>
      <c r="C636" s="6"/>
      <c r="D636" s="6"/>
      <c r="E636" s="6"/>
      <c r="H636" s="6"/>
      <c r="I636" s="6"/>
    </row>
    <row r="637" spans="1:9" s="7" customFormat="1" x14ac:dyDescent="0.2">
      <c r="A637" s="6"/>
      <c r="C637" s="6"/>
      <c r="D637" s="6"/>
      <c r="E637" s="6"/>
      <c r="H637" s="6"/>
      <c r="I637" s="6"/>
    </row>
    <row r="638" spans="1:9" s="7" customFormat="1" x14ac:dyDescent="0.2">
      <c r="A638" s="6"/>
      <c r="C638" s="6"/>
      <c r="D638" s="6"/>
      <c r="E638" s="6"/>
      <c r="H638" s="6"/>
      <c r="I638" s="6"/>
    </row>
    <row r="639" spans="1:9" s="7" customFormat="1" x14ac:dyDescent="0.2">
      <c r="A639" s="6"/>
      <c r="C639" s="6"/>
      <c r="D639" s="6"/>
      <c r="E639" s="6"/>
      <c r="H639" s="6"/>
      <c r="I639" s="6"/>
    </row>
    <row r="640" spans="1:9" s="7" customFormat="1" x14ac:dyDescent="0.2">
      <c r="A640" s="6"/>
      <c r="C640" s="6"/>
      <c r="D640" s="6"/>
      <c r="E640" s="6"/>
      <c r="H640" s="6"/>
      <c r="I640" s="6"/>
    </row>
    <row r="641" spans="1:9" s="7" customFormat="1" x14ac:dyDescent="0.2">
      <c r="A641" s="6"/>
      <c r="C641" s="6"/>
      <c r="D641" s="6"/>
      <c r="E641" s="6"/>
      <c r="H641" s="6"/>
      <c r="I641" s="6"/>
    </row>
    <row r="642" spans="1:9" s="7" customFormat="1" x14ac:dyDescent="0.2">
      <c r="A642" s="6"/>
      <c r="C642" s="6"/>
      <c r="D642" s="6"/>
      <c r="E642" s="6"/>
      <c r="H642" s="6"/>
      <c r="I642" s="6"/>
    </row>
    <row r="643" spans="1:9" s="7" customFormat="1" x14ac:dyDescent="0.2">
      <c r="A643" s="6"/>
      <c r="C643" s="6"/>
      <c r="D643" s="6"/>
      <c r="E643" s="6"/>
      <c r="H643" s="6"/>
      <c r="I643" s="6"/>
    </row>
    <row r="644" spans="1:9" s="7" customFormat="1" x14ac:dyDescent="0.2">
      <c r="A644" s="6"/>
      <c r="C644" s="6"/>
      <c r="D644" s="6"/>
      <c r="E644" s="6"/>
      <c r="H644" s="6"/>
      <c r="I644" s="6"/>
    </row>
    <row r="645" spans="1:9" s="7" customFormat="1" x14ac:dyDescent="0.2">
      <c r="A645" s="6"/>
      <c r="C645" s="6"/>
      <c r="D645" s="6"/>
      <c r="E645" s="6"/>
      <c r="H645" s="6"/>
      <c r="I645" s="6"/>
    </row>
    <row r="646" spans="1:9" s="7" customFormat="1" x14ac:dyDescent="0.2">
      <c r="A646" s="6"/>
      <c r="C646" s="6"/>
      <c r="D646" s="6"/>
      <c r="E646" s="6"/>
      <c r="H646" s="6"/>
      <c r="I646" s="6"/>
    </row>
    <row r="647" spans="1:9" s="7" customFormat="1" x14ac:dyDescent="0.2">
      <c r="A647" s="6"/>
      <c r="C647" s="6"/>
      <c r="D647" s="6"/>
      <c r="E647" s="6"/>
      <c r="H647" s="6"/>
      <c r="I647" s="6"/>
    </row>
    <row r="648" spans="1:9" s="7" customFormat="1" x14ac:dyDescent="0.2">
      <c r="A648" s="6"/>
      <c r="C648" s="6"/>
      <c r="D648" s="6"/>
      <c r="E648" s="6"/>
      <c r="H648" s="6"/>
      <c r="I648" s="6"/>
    </row>
    <row r="649" spans="1:9" s="7" customFormat="1" x14ac:dyDescent="0.2">
      <c r="A649" s="6"/>
      <c r="C649" s="6"/>
      <c r="D649" s="6"/>
      <c r="E649" s="6"/>
      <c r="H649" s="6"/>
      <c r="I649" s="6"/>
    </row>
    <row r="650" spans="1:9" s="7" customFormat="1" x14ac:dyDescent="0.2">
      <c r="A650" s="6"/>
      <c r="C650" s="6"/>
      <c r="D650" s="6"/>
      <c r="E650" s="6"/>
      <c r="H650" s="6"/>
      <c r="I650" s="6"/>
    </row>
    <row r="651" spans="1:9" s="7" customFormat="1" x14ac:dyDescent="0.2">
      <c r="A651" s="6"/>
      <c r="C651" s="6"/>
      <c r="D651" s="6"/>
      <c r="E651" s="6"/>
      <c r="H651" s="6"/>
      <c r="I651" s="6"/>
    </row>
    <row r="652" spans="1:9" s="7" customFormat="1" x14ac:dyDescent="0.2">
      <c r="A652" s="6"/>
      <c r="C652" s="6"/>
      <c r="D652" s="6"/>
      <c r="E652" s="6"/>
      <c r="H652" s="6"/>
      <c r="I652" s="6"/>
    </row>
    <row r="653" spans="1:9" s="7" customFormat="1" x14ac:dyDescent="0.2">
      <c r="A653" s="6"/>
      <c r="C653" s="6"/>
      <c r="D653" s="6"/>
      <c r="E653" s="6"/>
      <c r="H653" s="6"/>
      <c r="I653" s="6"/>
    </row>
    <row r="654" spans="1:9" s="7" customFormat="1" x14ac:dyDescent="0.2">
      <c r="A654" s="6"/>
      <c r="C654" s="6"/>
      <c r="D654" s="6"/>
      <c r="E654" s="6"/>
      <c r="H654" s="6"/>
      <c r="I654" s="6"/>
    </row>
    <row r="655" spans="1:9" s="7" customFormat="1" x14ac:dyDescent="0.2">
      <c r="A655" s="6"/>
      <c r="C655" s="6"/>
      <c r="D655" s="6"/>
      <c r="E655" s="6"/>
      <c r="H655" s="6"/>
      <c r="I655" s="6"/>
    </row>
    <row r="656" spans="1:9" s="7" customFormat="1" x14ac:dyDescent="0.2">
      <c r="A656" s="6"/>
      <c r="C656" s="6"/>
      <c r="D656" s="6"/>
      <c r="E656" s="6"/>
      <c r="H656" s="6"/>
      <c r="I656" s="6"/>
    </row>
    <row r="657" spans="1:9" s="7" customFormat="1" x14ac:dyDescent="0.2">
      <c r="A657" s="6"/>
      <c r="C657" s="6"/>
      <c r="D657" s="6"/>
      <c r="E657" s="6"/>
      <c r="H657" s="6"/>
      <c r="I657" s="6"/>
    </row>
    <row r="658" spans="1:9" s="7" customFormat="1" x14ac:dyDescent="0.2">
      <c r="A658" s="6"/>
      <c r="C658" s="6"/>
      <c r="D658" s="6"/>
      <c r="E658" s="6"/>
      <c r="H658" s="6"/>
      <c r="I658" s="6"/>
    </row>
    <row r="659" spans="1:9" s="7" customFormat="1" x14ac:dyDescent="0.2">
      <c r="A659" s="6"/>
      <c r="C659" s="6"/>
      <c r="D659" s="6"/>
      <c r="E659" s="6"/>
      <c r="H659" s="6"/>
      <c r="I659" s="6"/>
    </row>
    <row r="660" spans="1:9" s="7" customFormat="1" x14ac:dyDescent="0.2">
      <c r="A660" s="6"/>
      <c r="C660" s="6"/>
      <c r="D660" s="6"/>
      <c r="E660" s="6"/>
      <c r="H660" s="6"/>
      <c r="I660" s="6"/>
    </row>
    <row r="661" spans="1:9" s="7" customFormat="1" x14ac:dyDescent="0.2">
      <c r="A661" s="6"/>
      <c r="C661" s="6"/>
      <c r="D661" s="6"/>
      <c r="E661" s="6"/>
      <c r="H661" s="6"/>
      <c r="I661" s="6"/>
    </row>
    <row r="662" spans="1:9" s="7" customFormat="1" x14ac:dyDescent="0.2">
      <c r="A662" s="6"/>
      <c r="C662" s="6"/>
      <c r="D662" s="6"/>
      <c r="E662" s="6"/>
      <c r="H662" s="6"/>
      <c r="I662" s="6"/>
    </row>
    <row r="663" spans="1:9" s="7" customFormat="1" x14ac:dyDescent="0.2">
      <c r="A663" s="6"/>
      <c r="C663" s="6"/>
      <c r="D663" s="6"/>
      <c r="E663" s="6"/>
      <c r="H663" s="6"/>
      <c r="I663" s="6"/>
    </row>
    <row r="664" spans="1:9" s="7" customFormat="1" x14ac:dyDescent="0.2">
      <c r="A664" s="6"/>
      <c r="C664" s="6"/>
      <c r="D664" s="6"/>
      <c r="E664" s="6"/>
      <c r="H664" s="6"/>
      <c r="I664" s="6"/>
    </row>
    <row r="665" spans="1:9" s="7" customFormat="1" x14ac:dyDescent="0.2">
      <c r="A665" s="6"/>
      <c r="C665" s="6"/>
      <c r="D665" s="6"/>
      <c r="E665" s="6"/>
      <c r="H665" s="6"/>
      <c r="I665" s="6"/>
    </row>
    <row r="666" spans="1:9" s="7" customFormat="1" x14ac:dyDescent="0.2">
      <c r="A666" s="6"/>
      <c r="C666" s="6"/>
      <c r="D666" s="6"/>
      <c r="E666" s="6"/>
      <c r="H666" s="6"/>
      <c r="I666" s="6"/>
    </row>
    <row r="667" spans="1:9" s="7" customFormat="1" x14ac:dyDescent="0.2">
      <c r="A667" s="6"/>
      <c r="C667" s="6"/>
      <c r="D667" s="6"/>
      <c r="E667" s="6"/>
      <c r="H667" s="6"/>
      <c r="I667" s="6"/>
    </row>
    <row r="668" spans="1:9" s="7" customFormat="1" x14ac:dyDescent="0.2">
      <c r="A668" s="6"/>
      <c r="C668" s="6"/>
      <c r="D668" s="6"/>
      <c r="E668" s="6"/>
      <c r="H668" s="6"/>
      <c r="I668" s="6"/>
    </row>
    <row r="669" spans="1:9" s="7" customFormat="1" x14ac:dyDescent="0.2">
      <c r="A669" s="6"/>
      <c r="C669" s="6"/>
      <c r="D669" s="6"/>
      <c r="E669" s="6"/>
      <c r="H669" s="6"/>
      <c r="I669" s="6"/>
    </row>
    <row r="670" spans="1:9" s="7" customFormat="1" x14ac:dyDescent="0.2">
      <c r="A670" s="6"/>
      <c r="C670" s="6"/>
      <c r="D670" s="6"/>
      <c r="E670" s="6"/>
      <c r="H670" s="6"/>
      <c r="I670" s="6"/>
    </row>
    <row r="671" spans="1:9" s="7" customFormat="1" x14ac:dyDescent="0.2">
      <c r="A671" s="6"/>
      <c r="C671" s="6"/>
      <c r="D671" s="6"/>
      <c r="E671" s="6"/>
      <c r="H671" s="6"/>
      <c r="I671" s="6"/>
    </row>
    <row r="672" spans="1:9" s="7" customFormat="1" x14ac:dyDescent="0.2">
      <c r="A672" s="6"/>
      <c r="C672" s="6"/>
      <c r="D672" s="6"/>
      <c r="E672" s="6"/>
      <c r="H672" s="6"/>
      <c r="I672" s="6"/>
    </row>
    <row r="673" spans="1:9" s="7" customFormat="1" x14ac:dyDescent="0.2">
      <c r="A673" s="6"/>
      <c r="C673" s="6"/>
      <c r="D673" s="6"/>
      <c r="E673" s="6"/>
      <c r="H673" s="6"/>
      <c r="I673" s="6"/>
    </row>
    <row r="674" spans="1:9" s="7" customFormat="1" x14ac:dyDescent="0.2">
      <c r="A674" s="6"/>
      <c r="C674" s="6"/>
      <c r="D674" s="6"/>
      <c r="E674" s="6"/>
      <c r="H674" s="6"/>
      <c r="I674" s="6"/>
    </row>
    <row r="675" spans="1:9" s="7" customFormat="1" x14ac:dyDescent="0.2">
      <c r="A675" s="6"/>
      <c r="C675" s="6"/>
      <c r="D675" s="6"/>
      <c r="E675" s="6"/>
      <c r="H675" s="6"/>
      <c r="I675" s="6"/>
    </row>
    <row r="676" spans="1:9" s="7" customFormat="1" x14ac:dyDescent="0.2">
      <c r="A676" s="6"/>
      <c r="C676" s="6"/>
      <c r="D676" s="6"/>
      <c r="E676" s="6"/>
      <c r="H676" s="6"/>
      <c r="I676" s="6"/>
    </row>
    <row r="677" spans="1:9" s="7" customFormat="1" x14ac:dyDescent="0.2">
      <c r="A677" s="6"/>
      <c r="C677" s="6"/>
      <c r="D677" s="6"/>
      <c r="E677" s="6"/>
      <c r="H677" s="6"/>
      <c r="I677" s="6"/>
    </row>
    <row r="678" spans="1:9" s="7" customFormat="1" x14ac:dyDescent="0.2">
      <c r="A678" s="6"/>
      <c r="C678" s="6"/>
      <c r="D678" s="6"/>
      <c r="E678" s="6"/>
      <c r="H678" s="6"/>
      <c r="I678" s="6"/>
    </row>
    <row r="679" spans="1:9" s="7" customFormat="1" x14ac:dyDescent="0.2">
      <c r="A679" s="6"/>
      <c r="C679" s="6"/>
      <c r="D679" s="6"/>
      <c r="E679" s="6"/>
      <c r="H679" s="6"/>
      <c r="I679" s="6"/>
    </row>
    <row r="680" spans="1:9" s="7" customFormat="1" x14ac:dyDescent="0.2">
      <c r="A680" s="6"/>
      <c r="C680" s="6"/>
      <c r="D680" s="6"/>
      <c r="E680" s="6"/>
      <c r="H680" s="6"/>
      <c r="I680" s="6"/>
    </row>
    <row r="681" spans="1:9" s="7" customFormat="1" x14ac:dyDescent="0.2">
      <c r="A681" s="6"/>
      <c r="C681" s="6"/>
      <c r="D681" s="6"/>
      <c r="E681" s="6"/>
      <c r="H681" s="6"/>
      <c r="I681" s="6"/>
    </row>
    <row r="682" spans="1:9" s="7" customFormat="1" x14ac:dyDescent="0.2">
      <c r="A682" s="6"/>
      <c r="C682" s="6"/>
      <c r="D682" s="6"/>
      <c r="E682" s="6"/>
      <c r="H682" s="6"/>
      <c r="I682" s="6"/>
    </row>
    <row r="683" spans="1:9" s="7" customFormat="1" x14ac:dyDescent="0.2">
      <c r="A683" s="6"/>
      <c r="C683" s="6"/>
      <c r="D683" s="6"/>
      <c r="E683" s="6"/>
      <c r="H683" s="6"/>
      <c r="I683" s="6"/>
    </row>
    <row r="684" spans="1:9" s="7" customFormat="1" x14ac:dyDescent="0.2">
      <c r="A684" s="6"/>
      <c r="C684" s="6"/>
      <c r="D684" s="6"/>
      <c r="E684" s="6"/>
      <c r="H684" s="6"/>
      <c r="I684" s="6"/>
    </row>
    <row r="685" spans="1:9" s="7" customFormat="1" x14ac:dyDescent="0.2">
      <c r="A685" s="6"/>
      <c r="C685" s="6"/>
      <c r="D685" s="6"/>
      <c r="E685" s="6"/>
      <c r="H685" s="6"/>
      <c r="I685" s="6"/>
    </row>
    <row r="686" spans="1:9" s="7" customFormat="1" x14ac:dyDescent="0.2">
      <c r="A686" s="6"/>
      <c r="C686" s="6"/>
      <c r="D686" s="6"/>
      <c r="E686" s="6"/>
      <c r="H686" s="6"/>
      <c r="I686" s="6"/>
    </row>
    <row r="687" spans="1:9" s="7" customFormat="1" x14ac:dyDescent="0.2">
      <c r="A687" s="6"/>
      <c r="C687" s="6"/>
      <c r="D687" s="6"/>
      <c r="E687" s="6"/>
      <c r="H687" s="6"/>
      <c r="I687" s="6"/>
    </row>
    <row r="688" spans="1:9" s="7" customFormat="1" x14ac:dyDescent="0.2">
      <c r="A688" s="6"/>
      <c r="C688" s="6"/>
      <c r="D688" s="6"/>
      <c r="E688" s="6"/>
      <c r="H688" s="6"/>
      <c r="I688" s="6"/>
    </row>
    <row r="689" spans="1:9" s="7" customFormat="1" x14ac:dyDescent="0.2">
      <c r="A689" s="6"/>
      <c r="C689" s="6"/>
      <c r="D689" s="6"/>
      <c r="E689" s="6"/>
      <c r="H689" s="6"/>
      <c r="I689" s="6"/>
    </row>
    <row r="690" spans="1:9" s="7" customFormat="1" x14ac:dyDescent="0.2">
      <c r="A690" s="6"/>
      <c r="C690" s="6"/>
      <c r="D690" s="6"/>
      <c r="E690" s="6"/>
      <c r="H690" s="6"/>
      <c r="I690" s="6"/>
    </row>
    <row r="691" spans="1:9" s="7" customFormat="1" x14ac:dyDescent="0.2">
      <c r="A691" s="6"/>
      <c r="C691" s="6"/>
      <c r="D691" s="6"/>
      <c r="E691" s="6"/>
      <c r="H691" s="6"/>
      <c r="I691" s="6"/>
    </row>
    <row r="692" spans="1:9" s="7" customFormat="1" x14ac:dyDescent="0.2">
      <c r="A692" s="6"/>
      <c r="C692" s="6"/>
      <c r="D692" s="6"/>
      <c r="E692" s="6"/>
      <c r="H692" s="6"/>
      <c r="I692" s="6"/>
    </row>
    <row r="693" spans="1:9" s="7" customFormat="1" x14ac:dyDescent="0.2">
      <c r="A693" s="6"/>
      <c r="C693" s="6"/>
      <c r="D693" s="6"/>
      <c r="E693" s="6"/>
      <c r="H693" s="6"/>
      <c r="I693" s="6"/>
    </row>
    <row r="694" spans="1:9" s="7" customFormat="1" x14ac:dyDescent="0.2">
      <c r="A694" s="6"/>
      <c r="C694" s="6"/>
      <c r="D694" s="6"/>
      <c r="E694" s="6"/>
      <c r="H694" s="6"/>
      <c r="I694" s="6"/>
    </row>
    <row r="695" spans="1:9" s="7" customFormat="1" x14ac:dyDescent="0.2">
      <c r="A695" s="6"/>
      <c r="C695" s="6"/>
      <c r="D695" s="6"/>
      <c r="E695" s="6"/>
      <c r="H695" s="6"/>
      <c r="I695" s="6"/>
    </row>
    <row r="696" spans="1:9" s="7" customFormat="1" x14ac:dyDescent="0.2">
      <c r="A696" s="6"/>
      <c r="C696" s="6"/>
      <c r="D696" s="6"/>
      <c r="E696" s="6"/>
      <c r="H696" s="6"/>
      <c r="I696" s="6"/>
    </row>
    <row r="697" spans="1:9" s="7" customFormat="1" x14ac:dyDescent="0.2">
      <c r="A697" s="6"/>
      <c r="C697" s="6"/>
      <c r="D697" s="6"/>
      <c r="E697" s="6"/>
      <c r="H697" s="6"/>
      <c r="I697" s="6"/>
    </row>
    <row r="698" spans="1:9" s="7" customFormat="1" x14ac:dyDescent="0.2">
      <c r="A698" s="6"/>
      <c r="C698" s="6"/>
      <c r="D698" s="6"/>
      <c r="E698" s="6"/>
      <c r="H698" s="6"/>
      <c r="I698" s="6"/>
    </row>
    <row r="699" spans="1:9" s="7" customFormat="1" x14ac:dyDescent="0.2">
      <c r="A699" s="6"/>
      <c r="C699" s="6"/>
      <c r="D699" s="6"/>
      <c r="E699" s="6"/>
      <c r="H699" s="6"/>
      <c r="I699" s="6"/>
    </row>
    <row r="700" spans="1:9" s="7" customFormat="1" x14ac:dyDescent="0.2">
      <c r="A700" s="6"/>
      <c r="C700" s="6"/>
      <c r="D700" s="6"/>
      <c r="E700" s="6"/>
      <c r="H700" s="6"/>
      <c r="I700" s="6"/>
    </row>
    <row r="701" spans="1:9" s="7" customFormat="1" x14ac:dyDescent="0.2">
      <c r="A701" s="6"/>
      <c r="C701" s="6"/>
      <c r="D701" s="6"/>
      <c r="E701" s="6"/>
      <c r="H701" s="6"/>
      <c r="I701" s="6"/>
    </row>
    <row r="702" spans="1:9" s="7" customFormat="1" x14ac:dyDescent="0.2">
      <c r="A702" s="6"/>
      <c r="C702" s="6"/>
      <c r="D702" s="6"/>
      <c r="E702" s="6"/>
      <c r="H702" s="6"/>
      <c r="I702" s="6"/>
    </row>
    <row r="703" spans="1:9" s="7" customFormat="1" x14ac:dyDescent="0.2">
      <c r="A703" s="6"/>
      <c r="C703" s="6"/>
      <c r="D703" s="6"/>
      <c r="E703" s="6"/>
      <c r="H703" s="6"/>
      <c r="I703" s="6"/>
    </row>
    <row r="704" spans="1:9" s="7" customFormat="1" x14ac:dyDescent="0.2">
      <c r="A704" s="6"/>
      <c r="C704" s="6"/>
      <c r="D704" s="6"/>
      <c r="E704" s="6"/>
      <c r="H704" s="6"/>
      <c r="I704" s="6"/>
    </row>
    <row r="705" spans="1:9" s="7" customFormat="1" x14ac:dyDescent="0.2">
      <c r="A705" s="6"/>
      <c r="C705" s="6"/>
      <c r="D705" s="6"/>
      <c r="E705" s="6"/>
      <c r="H705" s="6"/>
      <c r="I705" s="6"/>
    </row>
    <row r="706" spans="1:9" s="7" customFormat="1" x14ac:dyDescent="0.2">
      <c r="A706" s="6"/>
      <c r="C706" s="6"/>
      <c r="D706" s="6"/>
      <c r="E706" s="6"/>
      <c r="H706" s="6"/>
      <c r="I706" s="6"/>
    </row>
    <row r="707" spans="1:9" s="7" customFormat="1" x14ac:dyDescent="0.2">
      <c r="A707" s="6"/>
      <c r="C707" s="6"/>
      <c r="D707" s="6"/>
      <c r="E707" s="6"/>
      <c r="H707" s="6"/>
      <c r="I707" s="6"/>
    </row>
    <row r="708" spans="1:9" s="7" customFormat="1" x14ac:dyDescent="0.2">
      <c r="A708" s="6"/>
      <c r="C708" s="6"/>
      <c r="D708" s="6"/>
      <c r="E708" s="6"/>
      <c r="H708" s="6"/>
      <c r="I708" s="6"/>
    </row>
    <row r="709" spans="1:9" s="7" customFormat="1" x14ac:dyDescent="0.2">
      <c r="A709" s="6"/>
      <c r="C709" s="6"/>
      <c r="D709" s="6"/>
      <c r="E709" s="6"/>
      <c r="H709" s="6"/>
      <c r="I709" s="6"/>
    </row>
    <row r="710" spans="1:9" s="7" customFormat="1" x14ac:dyDescent="0.2">
      <c r="A710" s="6"/>
      <c r="C710" s="6"/>
      <c r="D710" s="6"/>
      <c r="E710" s="6"/>
      <c r="H710" s="6"/>
      <c r="I710" s="6"/>
    </row>
    <row r="711" spans="1:9" s="7" customFormat="1" x14ac:dyDescent="0.2">
      <c r="A711" s="6"/>
      <c r="C711" s="6"/>
      <c r="D711" s="6"/>
      <c r="E711" s="6"/>
      <c r="H711" s="6"/>
      <c r="I711" s="6"/>
    </row>
    <row r="712" spans="1:9" s="7" customFormat="1" x14ac:dyDescent="0.2">
      <c r="A712" s="6"/>
      <c r="C712" s="6"/>
      <c r="D712" s="6"/>
      <c r="E712" s="6"/>
      <c r="H712" s="6"/>
      <c r="I712" s="6"/>
    </row>
    <row r="713" spans="1:9" s="7" customFormat="1" x14ac:dyDescent="0.2">
      <c r="A713" s="6"/>
      <c r="C713" s="6"/>
      <c r="D713" s="6"/>
      <c r="E713" s="6"/>
      <c r="H713" s="6"/>
      <c r="I713" s="6"/>
    </row>
    <row r="714" spans="1:9" s="7" customFormat="1" x14ac:dyDescent="0.2">
      <c r="A714" s="6"/>
      <c r="C714" s="6"/>
      <c r="D714" s="6"/>
      <c r="E714" s="6"/>
      <c r="H714" s="6"/>
      <c r="I714" s="6"/>
    </row>
    <row r="715" spans="1:9" s="7" customFormat="1" x14ac:dyDescent="0.2">
      <c r="A715" s="6"/>
      <c r="C715" s="6"/>
      <c r="D715" s="6"/>
      <c r="E715" s="6"/>
      <c r="H715" s="6"/>
      <c r="I715" s="6"/>
    </row>
    <row r="716" spans="1:9" s="7" customFormat="1" x14ac:dyDescent="0.2">
      <c r="A716" s="6"/>
      <c r="C716" s="6"/>
      <c r="D716" s="6"/>
      <c r="E716" s="6"/>
      <c r="H716" s="6"/>
      <c r="I716" s="6"/>
    </row>
    <row r="717" spans="1:9" s="7" customFormat="1" x14ac:dyDescent="0.2">
      <c r="A717" s="6"/>
      <c r="C717" s="6"/>
      <c r="D717" s="6"/>
      <c r="E717" s="6"/>
      <c r="H717" s="6"/>
      <c r="I717" s="6"/>
    </row>
    <row r="718" spans="1:9" s="7" customFormat="1" x14ac:dyDescent="0.2">
      <c r="A718" s="6"/>
      <c r="C718" s="6"/>
      <c r="D718" s="6"/>
      <c r="E718" s="6"/>
      <c r="H718" s="6"/>
      <c r="I718" s="6"/>
    </row>
    <row r="719" spans="1:9" s="7" customFormat="1" x14ac:dyDescent="0.2">
      <c r="A719" s="6"/>
      <c r="C719" s="6"/>
      <c r="D719" s="6"/>
      <c r="E719" s="6"/>
      <c r="H719" s="6"/>
      <c r="I719" s="6"/>
    </row>
    <row r="720" spans="1:9" s="7" customFormat="1" x14ac:dyDescent="0.2">
      <c r="A720" s="6"/>
      <c r="C720" s="6"/>
      <c r="D720" s="6"/>
      <c r="E720" s="6"/>
      <c r="H720" s="6"/>
      <c r="I720" s="6"/>
    </row>
    <row r="721" spans="1:9" s="7" customFormat="1" x14ac:dyDescent="0.2">
      <c r="A721" s="6"/>
      <c r="C721" s="6"/>
      <c r="D721" s="6"/>
      <c r="E721" s="6"/>
      <c r="H721" s="6"/>
      <c r="I721" s="6"/>
    </row>
    <row r="722" spans="1:9" s="7" customFormat="1" x14ac:dyDescent="0.2">
      <c r="A722" s="6"/>
      <c r="C722" s="6"/>
      <c r="D722" s="6"/>
      <c r="E722" s="6"/>
      <c r="H722" s="6"/>
      <c r="I722" s="6"/>
    </row>
    <row r="723" spans="1:9" s="7" customFormat="1" x14ac:dyDescent="0.2">
      <c r="A723" s="6"/>
      <c r="C723" s="6"/>
      <c r="D723" s="6"/>
      <c r="E723" s="6"/>
      <c r="H723" s="6"/>
      <c r="I723" s="6"/>
    </row>
    <row r="724" spans="1:9" s="7" customFormat="1" x14ac:dyDescent="0.2">
      <c r="A724" s="6"/>
      <c r="C724" s="6"/>
      <c r="D724" s="6"/>
      <c r="E724" s="6"/>
      <c r="H724" s="6"/>
      <c r="I724" s="6"/>
    </row>
    <row r="725" spans="1:9" s="7" customFormat="1" x14ac:dyDescent="0.2">
      <c r="A725" s="6"/>
      <c r="C725" s="6"/>
      <c r="D725" s="6"/>
      <c r="E725" s="6"/>
      <c r="H725" s="6"/>
      <c r="I725" s="6"/>
    </row>
    <row r="726" spans="1:9" s="7" customFormat="1" x14ac:dyDescent="0.2">
      <c r="A726" s="6"/>
      <c r="C726" s="6"/>
      <c r="D726" s="6"/>
      <c r="E726" s="6"/>
      <c r="H726" s="6"/>
      <c r="I726" s="6"/>
    </row>
    <row r="727" spans="1:9" s="7" customFormat="1" x14ac:dyDescent="0.2">
      <c r="A727" s="6"/>
      <c r="C727" s="6"/>
      <c r="D727" s="6"/>
      <c r="E727" s="6"/>
      <c r="H727" s="6"/>
      <c r="I727" s="6"/>
    </row>
    <row r="728" spans="1:9" s="7" customFormat="1" x14ac:dyDescent="0.2">
      <c r="A728" s="6"/>
      <c r="C728" s="6"/>
      <c r="D728" s="6"/>
      <c r="E728" s="6"/>
      <c r="H728" s="6"/>
      <c r="I728" s="6"/>
    </row>
    <row r="729" spans="1:9" s="7" customFormat="1" x14ac:dyDescent="0.2">
      <c r="A729" s="6"/>
      <c r="C729" s="6"/>
      <c r="D729" s="6"/>
      <c r="E729" s="6"/>
      <c r="H729" s="6"/>
      <c r="I729" s="6"/>
    </row>
    <row r="730" spans="1:9" s="7" customFormat="1" x14ac:dyDescent="0.2">
      <c r="A730" s="6"/>
      <c r="C730" s="6"/>
      <c r="D730" s="6"/>
      <c r="E730" s="6"/>
      <c r="H730" s="6"/>
      <c r="I730" s="6"/>
    </row>
    <row r="731" spans="1:9" s="7" customFormat="1" x14ac:dyDescent="0.2">
      <c r="A731" s="6"/>
      <c r="C731" s="6"/>
      <c r="D731" s="6"/>
      <c r="E731" s="6"/>
      <c r="H731" s="6"/>
      <c r="I731" s="6"/>
    </row>
    <row r="732" spans="1:9" s="7" customFormat="1" x14ac:dyDescent="0.2">
      <c r="A732" s="6"/>
      <c r="C732" s="6"/>
      <c r="D732" s="6"/>
      <c r="E732" s="6"/>
      <c r="H732" s="6"/>
      <c r="I732" s="6"/>
    </row>
    <row r="733" spans="1:9" s="7" customFormat="1" x14ac:dyDescent="0.2">
      <c r="A733" s="6"/>
      <c r="C733" s="6"/>
      <c r="D733" s="6"/>
      <c r="E733" s="6"/>
      <c r="H733" s="6"/>
      <c r="I733" s="6"/>
    </row>
    <row r="734" spans="1:9" s="7" customFormat="1" x14ac:dyDescent="0.2">
      <c r="A734" s="6"/>
      <c r="C734" s="6"/>
      <c r="D734" s="6"/>
      <c r="E734" s="6"/>
      <c r="H734" s="6"/>
      <c r="I734" s="6"/>
    </row>
    <row r="735" spans="1:9" s="7" customFormat="1" x14ac:dyDescent="0.2">
      <c r="A735" s="6"/>
      <c r="C735" s="6"/>
      <c r="D735" s="6"/>
      <c r="E735" s="6"/>
      <c r="H735" s="6"/>
      <c r="I735" s="6"/>
    </row>
    <row r="736" spans="1:9" s="7" customFormat="1" x14ac:dyDescent="0.2">
      <c r="A736" s="6"/>
      <c r="C736" s="6"/>
      <c r="D736" s="6"/>
      <c r="E736" s="6"/>
      <c r="H736" s="6"/>
      <c r="I736" s="6"/>
    </row>
    <row r="737" spans="1:9" s="7" customFormat="1" x14ac:dyDescent="0.2">
      <c r="A737" s="6"/>
      <c r="C737" s="6"/>
      <c r="D737" s="6"/>
      <c r="E737" s="6"/>
      <c r="H737" s="6"/>
      <c r="I737" s="6"/>
    </row>
    <row r="738" spans="1:9" s="7" customFormat="1" x14ac:dyDescent="0.2">
      <c r="A738" s="6"/>
      <c r="C738" s="6"/>
      <c r="D738" s="6"/>
      <c r="E738" s="6"/>
      <c r="H738" s="6"/>
      <c r="I738" s="6"/>
    </row>
    <row r="739" spans="1:9" s="7" customFormat="1" x14ac:dyDescent="0.2">
      <c r="A739" s="6"/>
      <c r="C739" s="6"/>
      <c r="D739" s="6"/>
      <c r="E739" s="6"/>
      <c r="H739" s="6"/>
      <c r="I739" s="6"/>
    </row>
    <row r="740" spans="1:9" s="7" customFormat="1" x14ac:dyDescent="0.2">
      <c r="A740" s="6"/>
      <c r="C740" s="6"/>
      <c r="D740" s="6"/>
      <c r="E740" s="6"/>
      <c r="H740" s="6"/>
      <c r="I740" s="6"/>
    </row>
    <row r="741" spans="1:9" s="7" customFormat="1" x14ac:dyDescent="0.2">
      <c r="A741" s="6"/>
      <c r="C741" s="6"/>
      <c r="D741" s="6"/>
      <c r="E741" s="6"/>
      <c r="H741" s="6"/>
      <c r="I741" s="6"/>
    </row>
    <row r="742" spans="1:9" s="7" customFormat="1" x14ac:dyDescent="0.2">
      <c r="A742" s="6"/>
      <c r="C742" s="6"/>
      <c r="D742" s="6"/>
      <c r="E742" s="6"/>
      <c r="H742" s="6"/>
      <c r="I742" s="6"/>
    </row>
    <row r="743" spans="1:9" s="7" customFormat="1" x14ac:dyDescent="0.2">
      <c r="A743" s="6"/>
      <c r="C743" s="6"/>
      <c r="D743" s="6"/>
      <c r="E743" s="6"/>
      <c r="H743" s="6"/>
      <c r="I743" s="6"/>
    </row>
    <row r="744" spans="1:9" s="7" customFormat="1" x14ac:dyDescent="0.2">
      <c r="A744" s="6"/>
      <c r="C744" s="6"/>
      <c r="D744" s="6"/>
      <c r="E744" s="6"/>
      <c r="H744" s="6"/>
      <c r="I744" s="6"/>
    </row>
    <row r="745" spans="1:9" s="7" customFormat="1" x14ac:dyDescent="0.2">
      <c r="A745" s="6"/>
      <c r="C745" s="6"/>
      <c r="D745" s="6"/>
      <c r="E745" s="6"/>
      <c r="H745" s="6"/>
      <c r="I745" s="6"/>
    </row>
    <row r="746" spans="1:9" s="7" customFormat="1" x14ac:dyDescent="0.2">
      <c r="A746" s="6"/>
      <c r="C746" s="6"/>
      <c r="D746" s="6"/>
      <c r="E746" s="6"/>
      <c r="H746" s="6"/>
      <c r="I746" s="6"/>
    </row>
    <row r="747" spans="1:9" s="7" customFormat="1" x14ac:dyDescent="0.2">
      <c r="A747" s="6"/>
      <c r="C747" s="6"/>
      <c r="D747" s="6"/>
      <c r="E747" s="6"/>
      <c r="H747" s="6"/>
      <c r="I747" s="6"/>
    </row>
    <row r="748" spans="1:9" s="7" customFormat="1" x14ac:dyDescent="0.2">
      <c r="A748" s="6"/>
      <c r="C748" s="6"/>
      <c r="D748" s="6"/>
      <c r="E748" s="6"/>
      <c r="H748" s="6"/>
      <c r="I748" s="6"/>
    </row>
    <row r="749" spans="1:9" s="7" customFormat="1" x14ac:dyDescent="0.2">
      <c r="A749" s="6"/>
      <c r="C749" s="6"/>
      <c r="D749" s="6"/>
      <c r="E749" s="6"/>
      <c r="H749" s="6"/>
      <c r="I749" s="6"/>
    </row>
    <row r="750" spans="1:9" s="7" customFormat="1" x14ac:dyDescent="0.2">
      <c r="A750" s="6"/>
      <c r="C750" s="6"/>
      <c r="D750" s="6"/>
      <c r="E750" s="6"/>
      <c r="H750" s="6"/>
      <c r="I750" s="6"/>
    </row>
    <row r="751" spans="1:9" s="7" customFormat="1" x14ac:dyDescent="0.2">
      <c r="A751" s="6"/>
      <c r="C751" s="6"/>
      <c r="D751" s="6"/>
      <c r="E751" s="6"/>
      <c r="H751" s="6"/>
      <c r="I751" s="6"/>
    </row>
    <row r="752" spans="1:9" s="7" customFormat="1" x14ac:dyDescent="0.2">
      <c r="A752" s="6"/>
      <c r="C752" s="6"/>
      <c r="D752" s="6"/>
      <c r="E752" s="6"/>
      <c r="H752" s="6"/>
      <c r="I752" s="6"/>
    </row>
    <row r="753" spans="1:9" s="7" customFormat="1" x14ac:dyDescent="0.2">
      <c r="A753" s="6"/>
      <c r="C753" s="6"/>
      <c r="D753" s="6"/>
      <c r="E753" s="6"/>
      <c r="H753" s="6"/>
      <c r="I753" s="6"/>
    </row>
    <row r="754" spans="1:9" s="7" customFormat="1" x14ac:dyDescent="0.2">
      <c r="A754" s="6"/>
      <c r="C754" s="6"/>
      <c r="D754" s="6"/>
      <c r="E754" s="6"/>
      <c r="H754" s="6"/>
      <c r="I754" s="6"/>
    </row>
    <row r="755" spans="1:9" s="7" customFormat="1" x14ac:dyDescent="0.2">
      <c r="A755" s="6"/>
      <c r="C755" s="6"/>
      <c r="D755" s="6"/>
      <c r="E755" s="6"/>
      <c r="H755" s="6"/>
      <c r="I755" s="6"/>
    </row>
    <row r="756" spans="1:9" s="7" customFormat="1" x14ac:dyDescent="0.2">
      <c r="A756" s="6"/>
      <c r="C756" s="6"/>
      <c r="D756" s="6"/>
      <c r="E756" s="6"/>
      <c r="H756" s="6"/>
      <c r="I756" s="6"/>
    </row>
    <row r="757" spans="1:9" s="7" customFormat="1" x14ac:dyDescent="0.2">
      <c r="A757" s="6"/>
      <c r="C757" s="6"/>
      <c r="D757" s="6"/>
      <c r="E757" s="6"/>
      <c r="H757" s="6"/>
      <c r="I757" s="6"/>
    </row>
    <row r="758" spans="1:9" s="7" customFormat="1" x14ac:dyDescent="0.2">
      <c r="A758" s="6"/>
      <c r="C758" s="6"/>
      <c r="D758" s="6"/>
      <c r="E758" s="6"/>
      <c r="H758" s="6"/>
      <c r="I758" s="6"/>
    </row>
    <row r="759" spans="1:9" s="7" customFormat="1" x14ac:dyDescent="0.2">
      <c r="A759" s="6"/>
      <c r="C759" s="6"/>
      <c r="D759" s="6"/>
      <c r="E759" s="6"/>
      <c r="H759" s="6"/>
      <c r="I759" s="6"/>
    </row>
    <row r="760" spans="1:9" s="7" customFormat="1" x14ac:dyDescent="0.2">
      <c r="A760" s="6"/>
      <c r="C760" s="6"/>
      <c r="D760" s="6"/>
      <c r="E760" s="6"/>
      <c r="H760" s="6"/>
      <c r="I760" s="6"/>
    </row>
    <row r="761" spans="1:9" s="7" customFormat="1" x14ac:dyDescent="0.2">
      <c r="A761" s="6"/>
      <c r="C761" s="6"/>
      <c r="D761" s="6"/>
      <c r="E761" s="6"/>
      <c r="H761" s="6"/>
      <c r="I761" s="6"/>
    </row>
    <row r="762" spans="1:9" s="7" customFormat="1" x14ac:dyDescent="0.2">
      <c r="A762" s="6"/>
      <c r="C762" s="6"/>
      <c r="D762" s="6"/>
      <c r="E762" s="6"/>
      <c r="H762" s="6"/>
      <c r="I762" s="6"/>
    </row>
    <row r="763" spans="1:9" s="7" customFormat="1" x14ac:dyDescent="0.2">
      <c r="A763" s="6"/>
      <c r="C763" s="6"/>
      <c r="D763" s="6"/>
      <c r="E763" s="6"/>
      <c r="H763" s="6"/>
      <c r="I763" s="6"/>
    </row>
    <row r="764" spans="1:9" s="7" customFormat="1" x14ac:dyDescent="0.2">
      <c r="A764" s="6"/>
      <c r="C764" s="6"/>
      <c r="D764" s="6"/>
      <c r="E764" s="6"/>
      <c r="H764" s="6"/>
      <c r="I764" s="6"/>
    </row>
    <row r="765" spans="1:9" s="7" customFormat="1" x14ac:dyDescent="0.2">
      <c r="A765" s="6"/>
      <c r="C765" s="6"/>
      <c r="D765" s="6"/>
      <c r="E765" s="6"/>
      <c r="H765" s="6"/>
      <c r="I765" s="6"/>
    </row>
    <row r="766" spans="1:9" s="7" customFormat="1" x14ac:dyDescent="0.2">
      <c r="A766" s="6"/>
      <c r="C766" s="6"/>
      <c r="D766" s="6"/>
      <c r="E766" s="6"/>
      <c r="H766" s="6"/>
      <c r="I766" s="6"/>
    </row>
    <row r="767" spans="1:9" s="7" customFormat="1" x14ac:dyDescent="0.2">
      <c r="A767" s="6"/>
      <c r="C767" s="6"/>
      <c r="D767" s="6"/>
      <c r="E767" s="6"/>
      <c r="H767" s="6"/>
      <c r="I767" s="6"/>
    </row>
    <row r="768" spans="1:9" s="7" customFormat="1" x14ac:dyDescent="0.2">
      <c r="A768" s="6"/>
      <c r="C768" s="6"/>
      <c r="D768" s="6"/>
      <c r="E768" s="6"/>
      <c r="H768" s="6"/>
      <c r="I768" s="6"/>
    </row>
    <row r="769" spans="1:9" s="7" customFormat="1" x14ac:dyDescent="0.2">
      <c r="A769" s="6"/>
      <c r="C769" s="6"/>
      <c r="D769" s="6"/>
      <c r="E769" s="6"/>
      <c r="H769" s="6"/>
      <c r="I769" s="6"/>
    </row>
    <row r="770" spans="1:9" s="7" customFormat="1" x14ac:dyDescent="0.2">
      <c r="A770" s="6"/>
      <c r="C770" s="6"/>
      <c r="D770" s="6"/>
      <c r="E770" s="6"/>
      <c r="H770" s="6"/>
      <c r="I770" s="6"/>
    </row>
    <row r="771" spans="1:9" s="7" customFormat="1" x14ac:dyDescent="0.2">
      <c r="A771" s="6"/>
      <c r="C771" s="6"/>
      <c r="D771" s="6"/>
      <c r="E771" s="6"/>
      <c r="H771" s="6"/>
      <c r="I771" s="6"/>
    </row>
    <row r="772" spans="1:9" s="7" customFormat="1" x14ac:dyDescent="0.2">
      <c r="A772" s="6"/>
      <c r="C772" s="6"/>
      <c r="D772" s="6"/>
      <c r="E772" s="6"/>
      <c r="H772" s="6"/>
      <c r="I772" s="6"/>
    </row>
    <row r="773" spans="1:9" s="7" customFormat="1" x14ac:dyDescent="0.2">
      <c r="A773" s="6"/>
      <c r="C773" s="6"/>
      <c r="D773" s="6"/>
      <c r="E773" s="6"/>
      <c r="H773" s="6"/>
      <c r="I773" s="6"/>
    </row>
    <row r="774" spans="1:9" s="7" customFormat="1" x14ac:dyDescent="0.2">
      <c r="A774" s="6"/>
      <c r="C774" s="6"/>
      <c r="D774" s="6"/>
      <c r="E774" s="6"/>
      <c r="H774" s="6"/>
      <c r="I774" s="6"/>
    </row>
    <row r="775" spans="1:9" s="7" customFormat="1" x14ac:dyDescent="0.2">
      <c r="A775" s="6"/>
      <c r="C775" s="6"/>
      <c r="D775" s="6"/>
      <c r="E775" s="6"/>
      <c r="H775" s="6"/>
      <c r="I775" s="6"/>
    </row>
    <row r="776" spans="1:9" s="7" customFormat="1" x14ac:dyDescent="0.2">
      <c r="A776" s="6"/>
      <c r="C776" s="6"/>
      <c r="D776" s="6"/>
      <c r="E776" s="6"/>
      <c r="H776" s="6"/>
      <c r="I776" s="6"/>
    </row>
    <row r="777" spans="1:9" s="7" customFormat="1" x14ac:dyDescent="0.2">
      <c r="A777" s="6"/>
      <c r="C777" s="6"/>
      <c r="D777" s="6"/>
      <c r="E777" s="6"/>
      <c r="H777" s="6"/>
      <c r="I777" s="6"/>
    </row>
    <row r="778" spans="1:9" s="7" customFormat="1" x14ac:dyDescent="0.2">
      <c r="A778" s="6"/>
      <c r="C778" s="6"/>
      <c r="D778" s="6"/>
      <c r="E778" s="6"/>
      <c r="H778" s="6"/>
      <c r="I778" s="6"/>
    </row>
    <row r="779" spans="1:9" s="7" customFormat="1" x14ac:dyDescent="0.2">
      <c r="A779" s="6"/>
      <c r="C779" s="6"/>
      <c r="D779" s="6"/>
      <c r="E779" s="6"/>
      <c r="H779" s="6"/>
      <c r="I779" s="6"/>
    </row>
    <row r="780" spans="1:9" s="7" customFormat="1" x14ac:dyDescent="0.2">
      <c r="A780" s="6"/>
      <c r="C780" s="6"/>
      <c r="D780" s="6"/>
      <c r="E780" s="6"/>
      <c r="H780" s="6"/>
      <c r="I780" s="6"/>
    </row>
    <row r="781" spans="1:9" s="7" customFormat="1" x14ac:dyDescent="0.2">
      <c r="A781" s="6"/>
      <c r="C781" s="6"/>
      <c r="D781" s="6"/>
      <c r="E781" s="6"/>
      <c r="H781" s="6"/>
      <c r="I781" s="6"/>
    </row>
    <row r="782" spans="1:9" s="7" customFormat="1" x14ac:dyDescent="0.2">
      <c r="A782" s="6"/>
      <c r="C782" s="6"/>
      <c r="D782" s="6"/>
      <c r="E782" s="6"/>
      <c r="H782" s="6"/>
      <c r="I782" s="6"/>
    </row>
    <row r="783" spans="1:9" s="7" customFormat="1" x14ac:dyDescent="0.2">
      <c r="A783" s="6"/>
      <c r="C783" s="6"/>
      <c r="D783" s="6"/>
      <c r="E783" s="6"/>
      <c r="H783" s="6"/>
      <c r="I783" s="6"/>
    </row>
    <row r="784" spans="1:9" s="7" customFormat="1" x14ac:dyDescent="0.2">
      <c r="A784" s="6"/>
      <c r="C784" s="6"/>
      <c r="D784" s="6"/>
      <c r="E784" s="6"/>
      <c r="H784" s="6"/>
      <c r="I784" s="6"/>
    </row>
    <row r="785" spans="1:9" s="7" customFormat="1" x14ac:dyDescent="0.2">
      <c r="A785" s="6"/>
      <c r="C785" s="6"/>
      <c r="D785" s="6"/>
      <c r="E785" s="6"/>
      <c r="H785" s="6"/>
      <c r="I785" s="6"/>
    </row>
    <row r="786" spans="1:9" s="7" customFormat="1" x14ac:dyDescent="0.2">
      <c r="A786" s="6"/>
      <c r="C786" s="6"/>
      <c r="D786" s="6"/>
      <c r="E786" s="6"/>
      <c r="H786" s="6"/>
      <c r="I786" s="6"/>
    </row>
    <row r="787" spans="1:9" s="7" customFormat="1" x14ac:dyDescent="0.2">
      <c r="A787" s="6"/>
      <c r="C787" s="6"/>
      <c r="D787" s="6"/>
      <c r="E787" s="6"/>
      <c r="H787" s="6"/>
      <c r="I787" s="6"/>
    </row>
    <row r="788" spans="1:9" s="7" customFormat="1" x14ac:dyDescent="0.2">
      <c r="A788" s="6"/>
      <c r="C788" s="6"/>
      <c r="D788" s="6"/>
      <c r="E788" s="6"/>
      <c r="H788" s="6"/>
      <c r="I788" s="6"/>
    </row>
    <row r="789" spans="1:9" s="7" customFormat="1" x14ac:dyDescent="0.2">
      <c r="A789" s="6"/>
      <c r="C789" s="6"/>
      <c r="D789" s="6"/>
      <c r="E789" s="6"/>
      <c r="H789" s="6"/>
      <c r="I789" s="6"/>
    </row>
    <row r="790" spans="1:9" s="7" customFormat="1" x14ac:dyDescent="0.2">
      <c r="A790" s="6"/>
      <c r="C790" s="6"/>
      <c r="D790" s="6"/>
      <c r="E790" s="6"/>
      <c r="H790" s="6"/>
      <c r="I790" s="6"/>
    </row>
    <row r="791" spans="1:9" s="7" customFormat="1" x14ac:dyDescent="0.2">
      <c r="A791" s="6"/>
      <c r="C791" s="6"/>
      <c r="D791" s="6"/>
      <c r="E791" s="6"/>
      <c r="H791" s="6"/>
      <c r="I791" s="6"/>
    </row>
    <row r="792" spans="1:9" s="7" customFormat="1" x14ac:dyDescent="0.2">
      <c r="A792" s="6"/>
      <c r="C792" s="6"/>
      <c r="D792" s="6"/>
      <c r="E792" s="6"/>
      <c r="H792" s="6"/>
      <c r="I792" s="6"/>
    </row>
    <row r="793" spans="1:9" s="7" customFormat="1" x14ac:dyDescent="0.2">
      <c r="A793" s="6"/>
      <c r="C793" s="6"/>
      <c r="D793" s="6"/>
      <c r="E793" s="6"/>
      <c r="H793" s="6"/>
      <c r="I793" s="6"/>
    </row>
    <row r="794" spans="1:9" s="7" customFormat="1" x14ac:dyDescent="0.2">
      <c r="A794" s="6"/>
      <c r="C794" s="6"/>
      <c r="D794" s="6"/>
      <c r="E794" s="6"/>
      <c r="H794" s="6"/>
      <c r="I794" s="6"/>
    </row>
    <row r="795" spans="1:9" s="7" customFormat="1" x14ac:dyDescent="0.2">
      <c r="A795" s="6"/>
      <c r="C795" s="6"/>
      <c r="D795" s="6"/>
      <c r="E795" s="6"/>
      <c r="H795" s="6"/>
      <c r="I795" s="6"/>
    </row>
    <row r="796" spans="1:9" s="7" customFormat="1" x14ac:dyDescent="0.2">
      <c r="A796" s="6"/>
      <c r="C796" s="6"/>
      <c r="D796" s="6"/>
      <c r="E796" s="6"/>
      <c r="H796" s="6"/>
      <c r="I796" s="6"/>
    </row>
    <row r="797" spans="1:9" s="7" customFormat="1" x14ac:dyDescent="0.2">
      <c r="A797" s="6"/>
      <c r="C797" s="6"/>
      <c r="D797" s="6"/>
      <c r="E797" s="6"/>
      <c r="H797" s="6"/>
      <c r="I797" s="6"/>
    </row>
    <row r="798" spans="1:9" s="7" customFormat="1" x14ac:dyDescent="0.2">
      <c r="A798" s="6"/>
      <c r="C798" s="6"/>
      <c r="D798" s="6"/>
      <c r="E798" s="6"/>
      <c r="H798" s="6"/>
      <c r="I798" s="6"/>
    </row>
    <row r="799" spans="1:9" s="7" customFormat="1" x14ac:dyDescent="0.2">
      <c r="A799" s="6"/>
      <c r="C799" s="6"/>
      <c r="D799" s="6"/>
      <c r="E799" s="6"/>
      <c r="H799" s="6"/>
      <c r="I799" s="6"/>
    </row>
    <row r="800" spans="1:9" s="7" customFormat="1" x14ac:dyDescent="0.2">
      <c r="A800" s="6"/>
      <c r="C800" s="6"/>
      <c r="D800" s="6"/>
      <c r="E800" s="6"/>
      <c r="H800" s="6"/>
      <c r="I800" s="6"/>
    </row>
    <row r="801" spans="1:9" s="7" customFormat="1" x14ac:dyDescent="0.2">
      <c r="A801" s="6"/>
      <c r="C801" s="6"/>
      <c r="D801" s="6"/>
      <c r="E801" s="6"/>
      <c r="H801" s="6"/>
      <c r="I801" s="6"/>
    </row>
    <row r="802" spans="1:9" s="7" customFormat="1" x14ac:dyDescent="0.2">
      <c r="A802" s="6"/>
      <c r="C802" s="6"/>
      <c r="D802" s="6"/>
      <c r="E802" s="6"/>
      <c r="H802" s="6"/>
      <c r="I802" s="6"/>
    </row>
    <row r="803" spans="1:9" s="7" customFormat="1" x14ac:dyDescent="0.2">
      <c r="A803" s="6"/>
      <c r="C803" s="6"/>
      <c r="D803" s="6"/>
      <c r="E803" s="6"/>
      <c r="H803" s="6"/>
      <c r="I803" s="6"/>
    </row>
    <row r="804" spans="1:9" s="7" customFormat="1" x14ac:dyDescent="0.2">
      <c r="A804" s="6"/>
      <c r="C804" s="6"/>
      <c r="D804" s="6"/>
      <c r="E804" s="6"/>
      <c r="H804" s="6"/>
      <c r="I804" s="6"/>
    </row>
    <row r="805" spans="1:9" s="7" customFormat="1" x14ac:dyDescent="0.2">
      <c r="A805" s="6"/>
      <c r="C805" s="6"/>
      <c r="D805" s="6"/>
      <c r="E805" s="6"/>
      <c r="H805" s="6"/>
      <c r="I805" s="6"/>
    </row>
    <row r="806" spans="1:9" s="7" customFormat="1" x14ac:dyDescent="0.2">
      <c r="A806" s="6"/>
      <c r="C806" s="6"/>
      <c r="D806" s="6"/>
      <c r="E806" s="6"/>
      <c r="H806" s="6"/>
      <c r="I806" s="6"/>
    </row>
    <row r="807" spans="1:9" s="7" customFormat="1" x14ac:dyDescent="0.2">
      <c r="A807" s="6"/>
      <c r="C807" s="6"/>
      <c r="D807" s="6"/>
      <c r="E807" s="6"/>
      <c r="H807" s="6"/>
      <c r="I807" s="6"/>
    </row>
    <row r="808" spans="1:9" s="7" customFormat="1" x14ac:dyDescent="0.2">
      <c r="A808" s="6"/>
      <c r="C808" s="6"/>
      <c r="D808" s="6"/>
      <c r="E808" s="6"/>
      <c r="H808" s="6"/>
      <c r="I808" s="6"/>
    </row>
    <row r="809" spans="1:9" s="7" customFormat="1" x14ac:dyDescent="0.2">
      <c r="A809" s="6"/>
      <c r="C809" s="6"/>
      <c r="D809" s="6"/>
      <c r="E809" s="6"/>
      <c r="H809" s="6"/>
      <c r="I809" s="6"/>
    </row>
    <row r="810" spans="1:9" s="7" customFormat="1" x14ac:dyDescent="0.2">
      <c r="A810" s="6"/>
      <c r="C810" s="6"/>
      <c r="D810" s="6"/>
      <c r="E810" s="6"/>
      <c r="H810" s="6"/>
      <c r="I810" s="6"/>
    </row>
    <row r="811" spans="1:9" s="7" customFormat="1" x14ac:dyDescent="0.2">
      <c r="A811" s="6"/>
      <c r="C811" s="6"/>
      <c r="D811" s="6"/>
      <c r="E811" s="6"/>
      <c r="H811" s="6"/>
      <c r="I811" s="6"/>
    </row>
    <row r="812" spans="1:9" s="7" customFormat="1" x14ac:dyDescent="0.2">
      <c r="A812" s="6"/>
      <c r="C812" s="6"/>
      <c r="D812" s="6"/>
      <c r="E812" s="6"/>
      <c r="H812" s="6"/>
      <c r="I812" s="6"/>
    </row>
    <row r="813" spans="1:9" s="7" customFormat="1" x14ac:dyDescent="0.2">
      <c r="A813" s="6"/>
      <c r="C813" s="6"/>
      <c r="D813" s="6"/>
      <c r="E813" s="6"/>
      <c r="H813" s="6"/>
      <c r="I813" s="6"/>
    </row>
    <row r="814" spans="1:9" s="7" customFormat="1" x14ac:dyDescent="0.2">
      <c r="A814" s="6"/>
      <c r="C814" s="6"/>
      <c r="D814" s="6"/>
      <c r="E814" s="6"/>
      <c r="H814" s="6"/>
      <c r="I814" s="6"/>
    </row>
    <row r="815" spans="1:9" s="7" customFormat="1" x14ac:dyDescent="0.2">
      <c r="A815" s="6"/>
      <c r="C815" s="6"/>
      <c r="D815" s="6"/>
      <c r="E815" s="6"/>
      <c r="H815" s="6"/>
      <c r="I815" s="6"/>
    </row>
    <row r="816" spans="1:9" s="7" customFormat="1" x14ac:dyDescent="0.2">
      <c r="A816" s="6"/>
      <c r="C816" s="6"/>
      <c r="D816" s="6"/>
      <c r="E816" s="6"/>
      <c r="H816" s="6"/>
      <c r="I816" s="6"/>
    </row>
    <row r="817" spans="1:9" s="7" customFormat="1" x14ac:dyDescent="0.2">
      <c r="A817" s="6"/>
      <c r="C817" s="6"/>
      <c r="D817" s="6"/>
      <c r="E817" s="6"/>
      <c r="H817" s="6"/>
      <c r="I817" s="6"/>
    </row>
    <row r="818" spans="1:9" s="7" customFormat="1" x14ac:dyDescent="0.2">
      <c r="A818" s="6"/>
      <c r="C818" s="6"/>
      <c r="D818" s="6"/>
      <c r="E818" s="6"/>
      <c r="H818" s="6"/>
      <c r="I818" s="6"/>
    </row>
    <row r="819" spans="1:9" s="7" customFormat="1" x14ac:dyDescent="0.2">
      <c r="A819" s="6"/>
      <c r="C819" s="6"/>
      <c r="D819" s="6"/>
      <c r="E819" s="6"/>
      <c r="H819" s="6"/>
      <c r="I819" s="6"/>
    </row>
    <row r="820" spans="1:9" s="7" customFormat="1" x14ac:dyDescent="0.2">
      <c r="A820" s="6"/>
      <c r="C820" s="6"/>
      <c r="D820" s="6"/>
      <c r="E820" s="6"/>
      <c r="H820" s="6"/>
      <c r="I820" s="6"/>
    </row>
    <row r="821" spans="1:9" s="7" customFormat="1" x14ac:dyDescent="0.2">
      <c r="A821" s="6"/>
      <c r="C821" s="6"/>
      <c r="D821" s="6"/>
      <c r="E821" s="6"/>
      <c r="H821" s="6"/>
      <c r="I821" s="6"/>
    </row>
    <row r="822" spans="1:9" s="7" customFormat="1" x14ac:dyDescent="0.2">
      <c r="A822" s="6"/>
      <c r="C822" s="6"/>
      <c r="D822" s="6"/>
      <c r="E822" s="6"/>
      <c r="H822" s="6"/>
      <c r="I822" s="6"/>
    </row>
    <row r="823" spans="1:9" s="7" customFormat="1" x14ac:dyDescent="0.2">
      <c r="A823" s="6"/>
      <c r="C823" s="6"/>
      <c r="D823" s="6"/>
      <c r="E823" s="6"/>
      <c r="H823" s="6"/>
      <c r="I823" s="6"/>
    </row>
    <row r="824" spans="1:9" s="7" customFormat="1" x14ac:dyDescent="0.2">
      <c r="A824" s="6"/>
      <c r="C824" s="6"/>
      <c r="D824" s="6"/>
      <c r="E824" s="6"/>
      <c r="H824" s="6"/>
      <c r="I824" s="6"/>
    </row>
    <row r="825" spans="1:9" s="7" customFormat="1" x14ac:dyDescent="0.2">
      <c r="A825" s="6"/>
      <c r="C825" s="6"/>
      <c r="D825" s="6"/>
      <c r="E825" s="6"/>
      <c r="H825" s="6"/>
      <c r="I825" s="6"/>
    </row>
    <row r="826" spans="1:9" s="7" customFormat="1" x14ac:dyDescent="0.2">
      <c r="A826" s="6"/>
      <c r="C826" s="6"/>
      <c r="D826" s="6"/>
      <c r="E826" s="6"/>
      <c r="H826" s="6"/>
      <c r="I826" s="6"/>
    </row>
    <row r="827" spans="1:9" s="7" customFormat="1" x14ac:dyDescent="0.2">
      <c r="A827" s="6"/>
      <c r="C827" s="6"/>
      <c r="D827" s="6"/>
      <c r="E827" s="6"/>
      <c r="H827" s="6"/>
      <c r="I827" s="6"/>
    </row>
    <row r="828" spans="1:9" s="7" customFormat="1" x14ac:dyDescent="0.2">
      <c r="A828" s="6"/>
      <c r="C828" s="6"/>
      <c r="D828" s="6"/>
      <c r="E828" s="6"/>
      <c r="H828" s="6"/>
      <c r="I828" s="6"/>
    </row>
    <row r="829" spans="1:9" s="7" customFormat="1" x14ac:dyDescent="0.2">
      <c r="A829" s="6"/>
      <c r="C829" s="6"/>
      <c r="D829" s="6"/>
      <c r="E829" s="6"/>
      <c r="H829" s="6"/>
      <c r="I829" s="6"/>
    </row>
    <row r="830" spans="1:9" s="7" customFormat="1" x14ac:dyDescent="0.2">
      <c r="A830" s="6"/>
      <c r="C830" s="6"/>
      <c r="D830" s="6"/>
      <c r="E830" s="6"/>
      <c r="H830" s="6"/>
      <c r="I830" s="6"/>
    </row>
    <row r="831" spans="1:9" s="7" customFormat="1" x14ac:dyDescent="0.2">
      <c r="A831" s="6"/>
      <c r="C831" s="6"/>
      <c r="D831" s="6"/>
      <c r="E831" s="6"/>
      <c r="H831" s="6"/>
      <c r="I831" s="6"/>
    </row>
    <row r="832" spans="1:9" s="7" customFormat="1" x14ac:dyDescent="0.2">
      <c r="A832" s="6"/>
      <c r="C832" s="6"/>
      <c r="D832" s="6"/>
      <c r="E832" s="6"/>
      <c r="H832" s="6"/>
      <c r="I832" s="6"/>
    </row>
    <row r="833" spans="1:9" s="7" customFormat="1" x14ac:dyDescent="0.2">
      <c r="A833" s="6"/>
      <c r="C833" s="6"/>
      <c r="D833" s="6"/>
      <c r="E833" s="6"/>
      <c r="H833" s="6"/>
      <c r="I833" s="6"/>
    </row>
    <row r="834" spans="1:9" s="7" customFormat="1" x14ac:dyDescent="0.2">
      <c r="A834" s="6"/>
      <c r="C834" s="6"/>
      <c r="D834" s="6"/>
      <c r="E834" s="6"/>
      <c r="H834" s="6"/>
      <c r="I834" s="6"/>
    </row>
    <row r="835" spans="1:9" s="7" customFormat="1" x14ac:dyDescent="0.2">
      <c r="A835" s="6"/>
      <c r="C835" s="6"/>
      <c r="D835" s="6"/>
      <c r="E835" s="6"/>
      <c r="H835" s="6"/>
      <c r="I835" s="6"/>
    </row>
    <row r="836" spans="1:9" s="7" customFormat="1" x14ac:dyDescent="0.2">
      <c r="A836" s="6"/>
      <c r="C836" s="6"/>
      <c r="D836" s="6"/>
      <c r="E836" s="6"/>
      <c r="H836" s="6"/>
      <c r="I836" s="6"/>
    </row>
    <row r="837" spans="1:9" s="7" customFormat="1" x14ac:dyDescent="0.2">
      <c r="A837" s="6"/>
      <c r="C837" s="6"/>
      <c r="D837" s="6"/>
      <c r="E837" s="6"/>
      <c r="H837" s="6"/>
      <c r="I837" s="6"/>
    </row>
    <row r="838" spans="1:9" s="7" customFormat="1" x14ac:dyDescent="0.2">
      <c r="A838" s="6"/>
      <c r="C838" s="6"/>
      <c r="D838" s="6"/>
      <c r="E838" s="6"/>
      <c r="H838" s="6"/>
      <c r="I838" s="6"/>
    </row>
    <row r="839" spans="1:9" s="7" customFormat="1" x14ac:dyDescent="0.2">
      <c r="A839" s="6"/>
      <c r="C839" s="6"/>
      <c r="D839" s="6"/>
      <c r="E839" s="6"/>
      <c r="H839" s="6"/>
      <c r="I839" s="6"/>
    </row>
    <row r="840" spans="1:9" s="7" customFormat="1" x14ac:dyDescent="0.2">
      <c r="A840" s="6"/>
      <c r="C840" s="6"/>
      <c r="D840" s="6"/>
      <c r="E840" s="6"/>
      <c r="H840" s="6"/>
      <c r="I840" s="6"/>
    </row>
    <row r="841" spans="1:9" s="7" customFormat="1" x14ac:dyDescent="0.2">
      <c r="A841" s="6"/>
      <c r="C841" s="6"/>
      <c r="D841" s="6"/>
      <c r="E841" s="6"/>
      <c r="H841" s="6"/>
      <c r="I841" s="6"/>
    </row>
    <row r="842" spans="1:9" s="7" customFormat="1" x14ac:dyDescent="0.2">
      <c r="A842" s="6"/>
      <c r="C842" s="6"/>
      <c r="D842" s="6"/>
      <c r="E842" s="6"/>
      <c r="H842" s="6"/>
      <c r="I842" s="6"/>
    </row>
    <row r="843" spans="1:9" s="7" customFormat="1" x14ac:dyDescent="0.2">
      <c r="A843" s="6"/>
      <c r="C843" s="6"/>
      <c r="D843" s="6"/>
      <c r="E843" s="6"/>
      <c r="H843" s="6"/>
      <c r="I843" s="6"/>
    </row>
    <row r="844" spans="1:9" s="7" customFormat="1" x14ac:dyDescent="0.2">
      <c r="A844" s="6"/>
      <c r="C844" s="6"/>
      <c r="D844" s="6"/>
      <c r="E844" s="6"/>
      <c r="H844" s="6"/>
      <c r="I844" s="6"/>
    </row>
    <row r="845" spans="1:9" s="7" customFormat="1" x14ac:dyDescent="0.2">
      <c r="A845" s="6"/>
      <c r="C845" s="6"/>
      <c r="D845" s="6"/>
      <c r="E845" s="6"/>
      <c r="H845" s="6"/>
      <c r="I845" s="6"/>
    </row>
    <row r="846" spans="1:9" s="7" customFormat="1" x14ac:dyDescent="0.2">
      <c r="A846" s="6"/>
      <c r="C846" s="6"/>
      <c r="D846" s="6"/>
      <c r="E846" s="6"/>
      <c r="H846" s="6"/>
      <c r="I846" s="6"/>
    </row>
    <row r="847" spans="1:9" s="7" customFormat="1" x14ac:dyDescent="0.2">
      <c r="A847" s="6"/>
      <c r="C847" s="6"/>
      <c r="D847" s="6"/>
      <c r="E847" s="6"/>
      <c r="H847" s="6"/>
      <c r="I847" s="6"/>
    </row>
    <row r="848" spans="1:9" s="7" customFormat="1" x14ac:dyDescent="0.2">
      <c r="A848" s="6"/>
      <c r="C848" s="6"/>
      <c r="D848" s="6"/>
      <c r="E848" s="6"/>
      <c r="H848" s="6"/>
      <c r="I848" s="6"/>
    </row>
    <row r="849" spans="1:9" s="7" customFormat="1" x14ac:dyDescent="0.2">
      <c r="A849" s="6"/>
      <c r="C849" s="6"/>
      <c r="D849" s="6"/>
      <c r="E849" s="6"/>
      <c r="H849" s="6"/>
      <c r="I849" s="6"/>
    </row>
    <row r="850" spans="1:9" s="7" customFormat="1" x14ac:dyDescent="0.2">
      <c r="A850" s="6"/>
      <c r="C850" s="6"/>
      <c r="D850" s="6"/>
      <c r="E850" s="6"/>
      <c r="H850" s="6"/>
      <c r="I850" s="6"/>
    </row>
    <row r="851" spans="1:9" s="7" customFormat="1" x14ac:dyDescent="0.2">
      <c r="A851" s="6"/>
      <c r="C851" s="6"/>
      <c r="D851" s="6"/>
      <c r="E851" s="6"/>
      <c r="H851" s="6"/>
      <c r="I851" s="6"/>
    </row>
    <row r="852" spans="1:9" s="7" customFormat="1" x14ac:dyDescent="0.2">
      <c r="A852" s="6"/>
      <c r="C852" s="6"/>
      <c r="D852" s="6"/>
      <c r="E852" s="6"/>
      <c r="H852" s="6"/>
      <c r="I852" s="6"/>
    </row>
    <row r="853" spans="1:9" s="7" customFormat="1" x14ac:dyDescent="0.2">
      <c r="A853" s="6"/>
      <c r="C853" s="6"/>
      <c r="D853" s="6"/>
      <c r="E853" s="6"/>
      <c r="H853" s="6"/>
      <c r="I853" s="6"/>
    </row>
    <row r="854" spans="1:9" s="7" customFormat="1" x14ac:dyDescent="0.2">
      <c r="A854" s="6"/>
      <c r="C854" s="6"/>
      <c r="D854" s="6"/>
      <c r="E854" s="6"/>
      <c r="H854" s="6"/>
      <c r="I854" s="6"/>
    </row>
    <row r="855" spans="1:9" s="7" customFormat="1" x14ac:dyDescent="0.2">
      <c r="A855" s="6"/>
      <c r="C855" s="6"/>
      <c r="D855" s="6"/>
      <c r="E855" s="6"/>
      <c r="H855" s="6"/>
      <c r="I855" s="6"/>
    </row>
    <row r="856" spans="1:9" s="7" customFormat="1" x14ac:dyDescent="0.2">
      <c r="A856" s="6"/>
      <c r="C856" s="6"/>
      <c r="D856" s="6"/>
      <c r="E856" s="6"/>
      <c r="H856" s="6"/>
      <c r="I856" s="6"/>
    </row>
    <row r="857" spans="1:9" s="7" customFormat="1" x14ac:dyDescent="0.2">
      <c r="A857" s="6"/>
      <c r="C857" s="6"/>
      <c r="D857" s="6"/>
      <c r="E857" s="6"/>
      <c r="H857" s="6"/>
      <c r="I857" s="6"/>
    </row>
    <row r="858" spans="1:9" s="7" customFormat="1" x14ac:dyDescent="0.2">
      <c r="A858" s="6"/>
      <c r="C858" s="6"/>
      <c r="D858" s="6"/>
      <c r="E858" s="6"/>
      <c r="H858" s="6"/>
      <c r="I858" s="6"/>
    </row>
    <row r="859" spans="1:9" s="7" customFormat="1" x14ac:dyDescent="0.2">
      <c r="A859" s="6"/>
      <c r="C859" s="6"/>
      <c r="D859" s="6"/>
      <c r="E859" s="6"/>
      <c r="H859" s="6"/>
      <c r="I859" s="6"/>
    </row>
    <row r="860" spans="1:9" s="7" customFormat="1" x14ac:dyDescent="0.2">
      <c r="A860" s="6"/>
      <c r="C860" s="6"/>
      <c r="D860" s="6"/>
      <c r="E860" s="6"/>
      <c r="H860" s="6"/>
      <c r="I860" s="6"/>
    </row>
    <row r="861" spans="1:9" s="7" customFormat="1" x14ac:dyDescent="0.2">
      <c r="A861" s="6"/>
      <c r="C861" s="6"/>
      <c r="D861" s="6"/>
      <c r="E861" s="6"/>
      <c r="H861" s="6"/>
      <c r="I861" s="6"/>
    </row>
    <row r="862" spans="1:9" s="7" customFormat="1" x14ac:dyDescent="0.2">
      <c r="A862" s="6"/>
      <c r="C862" s="6"/>
      <c r="D862" s="6"/>
      <c r="E862" s="6"/>
      <c r="H862" s="6"/>
      <c r="I862" s="6"/>
    </row>
    <row r="863" spans="1:9" s="7" customFormat="1" x14ac:dyDescent="0.2">
      <c r="A863" s="6"/>
      <c r="C863" s="6"/>
      <c r="D863" s="6"/>
      <c r="E863" s="6"/>
      <c r="H863" s="6"/>
      <c r="I863" s="6"/>
    </row>
    <row r="864" spans="1:9" s="7" customFormat="1" x14ac:dyDescent="0.2">
      <c r="A864" s="6"/>
      <c r="C864" s="6"/>
      <c r="D864" s="6"/>
      <c r="E864" s="6"/>
      <c r="H864" s="6"/>
      <c r="I864" s="6"/>
    </row>
    <row r="865" spans="1:14" s="7" customFormat="1" x14ac:dyDescent="0.2">
      <c r="A865" s="6"/>
      <c r="C865" s="6"/>
      <c r="D865" s="6"/>
      <c r="E865" s="6"/>
      <c r="H865" s="6"/>
      <c r="I865" s="6"/>
    </row>
    <row r="866" spans="1:14" s="7" customFormat="1" x14ac:dyDescent="0.2">
      <c r="A866" s="6"/>
      <c r="C866" s="6"/>
      <c r="D866" s="6"/>
      <c r="E866" s="6"/>
      <c r="H866" s="6"/>
      <c r="I866" s="6"/>
    </row>
    <row r="867" spans="1:14" s="7" customFormat="1" x14ac:dyDescent="0.2">
      <c r="A867" s="6"/>
      <c r="C867" s="6"/>
      <c r="D867" s="6"/>
      <c r="E867" s="6"/>
      <c r="H867" s="6"/>
      <c r="I867" s="6"/>
    </row>
    <row r="868" spans="1:14" s="7" customFormat="1" x14ac:dyDescent="0.2">
      <c r="A868" s="6"/>
      <c r="C868" s="6"/>
      <c r="D868" s="6"/>
      <c r="E868" s="6"/>
      <c r="H868" s="6"/>
      <c r="I868" s="6"/>
    </row>
    <row r="869" spans="1:14" s="7" customFormat="1" x14ac:dyDescent="0.2">
      <c r="A869" s="6"/>
      <c r="C869" s="6"/>
      <c r="D869" s="6"/>
      <c r="E869" s="6"/>
      <c r="H869" s="6"/>
      <c r="I869" s="6"/>
    </row>
    <row r="870" spans="1:14" s="7" customFormat="1" x14ac:dyDescent="0.2">
      <c r="A870" s="6"/>
      <c r="C870" s="6"/>
      <c r="D870" s="6"/>
      <c r="E870" s="6"/>
      <c r="H870" s="6"/>
      <c r="I870" s="6"/>
    </row>
    <row r="871" spans="1:14" s="7" customFormat="1" x14ac:dyDescent="0.2">
      <c r="A871" s="6"/>
      <c r="C871" s="6"/>
      <c r="D871" s="6"/>
      <c r="E871" s="6"/>
      <c r="H871" s="6"/>
      <c r="I871" s="6"/>
    </row>
    <row r="872" spans="1:14" s="7" customFormat="1" x14ac:dyDescent="0.2">
      <c r="A872" s="6"/>
      <c r="C872" s="6"/>
      <c r="D872" s="6"/>
      <c r="E872" s="6"/>
      <c r="H872" s="6"/>
      <c r="I872" s="6"/>
    </row>
    <row r="873" spans="1:14" s="7" customFormat="1" x14ac:dyDescent="0.2">
      <c r="A873" s="6"/>
      <c r="C873" s="6"/>
      <c r="D873" s="6"/>
      <c r="E873" s="6"/>
      <c r="H873" s="6"/>
      <c r="I873" s="6"/>
    </row>
    <row r="874" spans="1:14" s="7" customFormat="1" x14ac:dyDescent="0.2">
      <c r="A874" s="6"/>
      <c r="C874" s="6"/>
      <c r="D874" s="6"/>
      <c r="E874" s="6"/>
      <c r="H874" s="6"/>
      <c r="I874" s="6"/>
    </row>
    <row r="875" spans="1:14" x14ac:dyDescent="0.2">
      <c r="A875" s="6"/>
      <c r="B875" s="7"/>
      <c r="C875" s="6"/>
      <c r="D875" s="6"/>
      <c r="E875" s="6"/>
      <c r="F875" s="7"/>
      <c r="G875" s="7"/>
      <c r="H875" s="6"/>
      <c r="I875" s="6"/>
      <c r="J875" s="7"/>
      <c r="K875" s="7"/>
      <c r="L875" s="7"/>
      <c r="M875" s="7"/>
      <c r="N875" s="7"/>
    </row>
    <row r="876" spans="1:14" x14ac:dyDescent="0.2">
      <c r="A876" s="6"/>
      <c r="B876" s="7"/>
      <c r="C876" s="6"/>
      <c r="D876" s="6"/>
      <c r="E876" s="6"/>
      <c r="F876" s="7"/>
      <c r="G876" s="7"/>
      <c r="H876" s="6"/>
      <c r="I876" s="6"/>
      <c r="J876" s="7"/>
      <c r="K876" s="7"/>
      <c r="L876" s="7"/>
      <c r="M876" s="7"/>
      <c r="N876" s="7"/>
    </row>
    <row r="877" spans="1:14" x14ac:dyDescent="0.2">
      <c r="A877" s="6"/>
      <c r="B877" s="7"/>
      <c r="C877" s="6"/>
      <c r="D877" s="6"/>
      <c r="E877" s="6"/>
      <c r="F877" s="7"/>
      <c r="G877" s="7"/>
      <c r="H877" s="6"/>
      <c r="I877" s="6"/>
      <c r="J877" s="7"/>
      <c r="K877" s="7"/>
      <c r="L877" s="7"/>
      <c r="M877" s="7"/>
      <c r="N877" s="7"/>
    </row>
    <row r="878" spans="1:14" x14ac:dyDescent="0.2">
      <c r="A878" s="6"/>
      <c r="B878" s="7"/>
      <c r="C878" s="6"/>
      <c r="D878" s="6"/>
      <c r="E878" s="6"/>
      <c r="F878" s="7"/>
      <c r="G878" s="7"/>
      <c r="H878" s="6"/>
      <c r="I878" s="6"/>
      <c r="J878" s="7"/>
      <c r="K878" s="7"/>
      <c r="L878" s="7"/>
      <c r="M878" s="7"/>
      <c r="N878" s="7"/>
    </row>
    <row r="879" spans="1:14" x14ac:dyDescent="0.2">
      <c r="A879" s="6"/>
      <c r="B879" s="7"/>
      <c r="C879" s="6"/>
      <c r="D879" s="6"/>
      <c r="E879" s="6"/>
      <c r="F879" s="7"/>
      <c r="G879" s="7"/>
      <c r="H879" s="6"/>
      <c r="I879" s="6"/>
      <c r="J879" s="7"/>
      <c r="K879" s="7"/>
      <c r="L879" s="7"/>
      <c r="M879" s="7"/>
      <c r="N879" s="7"/>
    </row>
    <row r="880" spans="1:14" x14ac:dyDescent="0.2">
      <c r="A880" s="6"/>
      <c r="B880" s="7"/>
      <c r="C880" s="6"/>
      <c r="D880" s="6"/>
      <c r="E880" s="6"/>
      <c r="F880" s="7"/>
      <c r="G880" s="7"/>
      <c r="H880" s="6"/>
      <c r="I880" s="6"/>
      <c r="J880" s="7"/>
      <c r="K880" s="7"/>
      <c r="L880" s="7"/>
      <c r="M880" s="7"/>
      <c r="N880" s="7"/>
    </row>
    <row r="881" spans="1:14" x14ac:dyDescent="0.2">
      <c r="A881" s="6"/>
      <c r="B881" s="7"/>
      <c r="C881" s="6"/>
      <c r="D881" s="6"/>
      <c r="E881" s="6"/>
      <c r="F881" s="7"/>
      <c r="G881" s="7"/>
      <c r="H881" s="6"/>
      <c r="I881" s="6"/>
      <c r="J881" s="7"/>
      <c r="K881" s="7"/>
      <c r="L881" s="7"/>
      <c r="M881" s="7"/>
      <c r="N881" s="7"/>
    </row>
    <row r="882" spans="1:14" x14ac:dyDescent="0.2">
      <c r="A882" s="6"/>
      <c r="B882" s="7"/>
      <c r="C882" s="6"/>
      <c r="D882" s="6"/>
      <c r="E882" s="6"/>
      <c r="F882" s="7"/>
      <c r="G882" s="7"/>
      <c r="H882" s="6"/>
      <c r="I882" s="6"/>
      <c r="J882" s="7"/>
      <c r="K882" s="7"/>
      <c r="L882" s="7"/>
      <c r="M882" s="7"/>
      <c r="N882" s="7"/>
    </row>
    <row r="883" spans="1:14" x14ac:dyDescent="0.2">
      <c r="A883" s="6"/>
      <c r="B883" s="7"/>
      <c r="C883" s="6"/>
      <c r="D883" s="6"/>
      <c r="E883" s="6"/>
      <c r="F883" s="7"/>
      <c r="G883" s="7"/>
      <c r="H883" s="6"/>
      <c r="I883" s="6"/>
      <c r="J883" s="7"/>
      <c r="K883" s="7"/>
      <c r="L883" s="7"/>
      <c r="M883" s="7"/>
      <c r="N883" s="7"/>
    </row>
    <row r="884" spans="1:14" x14ac:dyDescent="0.2">
      <c r="A884" s="6"/>
      <c r="B884" s="7"/>
      <c r="C884" s="6"/>
      <c r="D884" s="6"/>
      <c r="E884" s="6"/>
      <c r="F884" s="7"/>
      <c r="G884" s="7"/>
      <c r="H884" s="6"/>
      <c r="I884" s="6"/>
      <c r="J884" s="7"/>
      <c r="K884" s="7"/>
      <c r="L884" s="7"/>
      <c r="M884" s="7"/>
      <c r="N884" s="7"/>
    </row>
    <row r="885" spans="1:14" x14ac:dyDescent="0.2">
      <c r="A885" s="6"/>
      <c r="B885" s="7"/>
      <c r="C885" s="6"/>
      <c r="D885" s="6"/>
      <c r="E885" s="6"/>
      <c r="F885" s="7"/>
      <c r="G885" s="7"/>
      <c r="H885" s="6"/>
      <c r="I885" s="6"/>
      <c r="J885" s="7"/>
      <c r="K885" s="7"/>
      <c r="L885" s="7"/>
      <c r="M885" s="7"/>
      <c r="N885" s="7"/>
    </row>
    <row r="886" spans="1:14" x14ac:dyDescent="0.2">
      <c r="A886" s="6"/>
      <c r="B886" s="7"/>
      <c r="C886" s="6"/>
      <c r="D886" s="6"/>
      <c r="E886" s="6"/>
      <c r="F886" s="7"/>
      <c r="G886" s="7"/>
      <c r="H886" s="6"/>
      <c r="I886" s="6"/>
      <c r="J886" s="7"/>
      <c r="K886" s="7"/>
      <c r="L886" s="7"/>
      <c r="M886" s="7"/>
      <c r="N886" s="7"/>
    </row>
    <row r="887" spans="1:14" x14ac:dyDescent="0.2">
      <c r="A887" s="6"/>
      <c r="B887" s="7"/>
      <c r="C887" s="6"/>
      <c r="D887" s="6"/>
      <c r="E887" s="6"/>
      <c r="F887" s="7"/>
      <c r="G887" s="7"/>
      <c r="H887" s="6"/>
      <c r="I887" s="6"/>
      <c r="J887" s="7"/>
      <c r="K887" s="7"/>
      <c r="L887" s="7"/>
      <c r="M887" s="7"/>
      <c r="N887" s="7"/>
    </row>
    <row r="888" spans="1:14" x14ac:dyDescent="0.2">
      <c r="A888" s="6"/>
      <c r="B888" s="7"/>
      <c r="C888" s="6"/>
      <c r="D888" s="6"/>
      <c r="E888" s="6"/>
      <c r="F888" s="7"/>
      <c r="G888" s="7"/>
      <c r="H888" s="6"/>
      <c r="I888" s="6"/>
      <c r="J888" s="7"/>
      <c r="K888" s="7"/>
      <c r="L888" s="7"/>
      <c r="M888" s="7"/>
      <c r="N888" s="7"/>
    </row>
    <row r="889" spans="1:14" x14ac:dyDescent="0.2">
      <c r="A889" s="6"/>
      <c r="B889" s="7"/>
      <c r="C889" s="6"/>
      <c r="D889" s="6"/>
      <c r="E889" s="6"/>
      <c r="F889" s="7"/>
      <c r="G889" s="7"/>
      <c r="H889" s="6"/>
      <c r="I889" s="6"/>
      <c r="J889" s="7"/>
      <c r="K889" s="7"/>
      <c r="L889" s="7"/>
      <c r="M889" s="7"/>
      <c r="N889" s="7"/>
    </row>
    <row r="890" spans="1:14" x14ac:dyDescent="0.2">
      <c r="A890" s="6"/>
      <c r="B890" s="7"/>
      <c r="C890" s="6"/>
      <c r="D890" s="6"/>
      <c r="E890" s="6"/>
      <c r="F890" s="7"/>
      <c r="G890" s="7"/>
      <c r="H890" s="6"/>
      <c r="I890" s="6"/>
      <c r="J890" s="7"/>
      <c r="K890" s="7"/>
      <c r="L890" s="7"/>
      <c r="M890" s="7"/>
      <c r="N890" s="7"/>
    </row>
    <row r="891" spans="1:14" x14ac:dyDescent="0.2">
      <c r="A891" s="6"/>
      <c r="B891" s="7"/>
      <c r="C891" s="6"/>
      <c r="D891" s="6"/>
      <c r="E891" s="6"/>
      <c r="F891" s="7"/>
      <c r="G891" s="7"/>
      <c r="H891" s="6"/>
      <c r="I891" s="6"/>
      <c r="J891" s="7"/>
      <c r="K891" s="7"/>
      <c r="L891" s="7"/>
      <c r="M891" s="7"/>
      <c r="N891" s="7"/>
    </row>
    <row r="892" spans="1:14" x14ac:dyDescent="0.2">
      <c r="A892" s="6"/>
      <c r="B892" s="7"/>
      <c r="C892" s="6"/>
      <c r="D892" s="6"/>
      <c r="E892" s="6"/>
      <c r="F892" s="7"/>
      <c r="G892" s="7"/>
      <c r="H892" s="6"/>
      <c r="I892" s="6"/>
      <c r="J892" s="7"/>
      <c r="K892" s="7"/>
      <c r="L892" s="7"/>
      <c r="M892" s="7"/>
      <c r="N892" s="7"/>
    </row>
    <row r="893" spans="1:14" x14ac:dyDescent="0.2">
      <c r="A893" s="6"/>
      <c r="B893" s="7"/>
      <c r="C893" s="6"/>
      <c r="D893" s="6"/>
      <c r="E893" s="6"/>
      <c r="F893" s="7"/>
      <c r="G893" s="7"/>
      <c r="H893" s="6"/>
      <c r="I893" s="6"/>
      <c r="J893" s="7"/>
      <c r="K893" s="7"/>
      <c r="L893" s="7"/>
      <c r="M893" s="7"/>
      <c r="N893" s="7"/>
    </row>
    <row r="894" spans="1:14" x14ac:dyDescent="0.2">
      <c r="A894" s="6"/>
      <c r="B894" s="7"/>
      <c r="C894" s="6"/>
      <c r="D894" s="6"/>
      <c r="E894" s="6"/>
      <c r="F894" s="7"/>
      <c r="G894" s="7"/>
      <c r="H894" s="6"/>
      <c r="I894" s="6"/>
      <c r="J894" s="7"/>
      <c r="K894" s="7"/>
      <c r="L894" s="7"/>
      <c r="M894" s="7"/>
      <c r="N894" s="7"/>
    </row>
    <row r="895" spans="1:14" x14ac:dyDescent="0.2">
      <c r="A895" s="6"/>
      <c r="B895" s="7"/>
      <c r="C895" s="6"/>
      <c r="D895" s="6"/>
      <c r="E895" s="6"/>
      <c r="F895" s="7"/>
      <c r="G895" s="7"/>
      <c r="H895" s="6"/>
      <c r="I895" s="6"/>
      <c r="J895" s="7"/>
      <c r="K895" s="7"/>
      <c r="L895" s="7"/>
      <c r="M895" s="7"/>
      <c r="N895" s="7"/>
    </row>
  </sheetData>
  <mergeCells count="5">
    <mergeCell ref="B115:D115"/>
    <mergeCell ref="J117:M117"/>
    <mergeCell ref="D117:H117"/>
    <mergeCell ref="B117:C117"/>
    <mergeCell ref="A5:N5"/>
  </mergeCells>
  <pageMargins left="0.7" right="0.7" top="0.75" bottom="0.75" header="0.3" footer="0.3"/>
  <pageSetup scale="52" fitToHeight="0" orientation="landscape" r:id="rId1"/>
  <rowBreaks count="2" manualBreakCount="2">
    <brk id="35" max="14" man="1"/>
    <brk id="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loturi PROCEDURA MS</vt:lpstr>
      <vt:lpstr>'loturi PROCEDURA 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 Serban</dc:creator>
  <cp:lastModifiedBy>Adrian-Florin ITU</cp:lastModifiedBy>
  <cp:lastPrinted>2025-12-03T12:31:31Z</cp:lastPrinted>
  <dcterms:created xsi:type="dcterms:W3CDTF">2021-06-10T11:37:00Z</dcterms:created>
  <dcterms:modified xsi:type="dcterms:W3CDTF">2025-12-04T12:44:20Z</dcterms:modified>
</cp:coreProperties>
</file>