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5" yWindow="90" windowWidth="14325" windowHeight="77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M10" i="1" l="1"/>
  <c r="L10" i="1"/>
  <c r="I10" i="1"/>
  <c r="H10" i="1"/>
  <c r="M24" i="1" l="1"/>
  <c r="L24" i="1"/>
  <c r="M23" i="1"/>
  <c r="L23" i="1"/>
  <c r="I23" i="1"/>
  <c r="H23" i="1"/>
  <c r="M22" i="1"/>
  <c r="L22" i="1"/>
  <c r="H22" i="1"/>
  <c r="I22" i="1"/>
  <c r="F20" i="1"/>
  <c r="F21" i="1"/>
  <c r="F22" i="1"/>
  <c r="F19" i="1"/>
  <c r="J17" i="1"/>
  <c r="J16" i="1"/>
  <c r="F17" i="1"/>
  <c r="F16" i="1"/>
  <c r="J12" i="1"/>
  <c r="J13" i="1"/>
  <c r="J14" i="1"/>
  <c r="J11" i="1"/>
  <c r="F12" i="1"/>
  <c r="F13" i="1"/>
  <c r="F14" i="1"/>
  <c r="F11" i="1"/>
  <c r="K9" i="1"/>
  <c r="K8" i="1"/>
  <c r="F8" i="1"/>
  <c r="F9" i="1"/>
  <c r="K7" i="1"/>
  <c r="F7" i="1"/>
  <c r="J6" i="1"/>
  <c r="L6" i="1" s="1"/>
  <c r="H6" i="1"/>
  <c r="F6" i="1"/>
  <c r="I6" i="1" s="1"/>
  <c r="J5" i="1"/>
  <c r="L5" i="1" s="1"/>
  <c r="H5" i="1"/>
  <c r="F5" i="1"/>
  <c r="I5" i="1" s="1"/>
  <c r="J4" i="1"/>
  <c r="L4" i="1" s="1"/>
  <c r="H4" i="1"/>
  <c r="F4" i="1"/>
  <c r="I4" i="1" s="1"/>
  <c r="J3" i="1"/>
  <c r="L3" i="1" s="1"/>
  <c r="H3" i="1"/>
  <c r="F3" i="1"/>
  <c r="I3" i="1" s="1"/>
  <c r="K2" i="1"/>
  <c r="M2" i="1" s="1"/>
  <c r="F2" i="1"/>
  <c r="I2" i="1" s="1"/>
  <c r="H2" i="1"/>
  <c r="L2" i="1"/>
  <c r="K3" i="1" l="1"/>
  <c r="M3" i="1" s="1"/>
  <c r="K5" i="1"/>
  <c r="M5" i="1" s="1"/>
  <c r="K4" i="1"/>
  <c r="M4" i="1" s="1"/>
  <c r="K6" i="1"/>
  <c r="M6" i="1" s="1"/>
  <c r="J21" i="1"/>
  <c r="K21" i="1" s="1"/>
  <c r="M21" i="1" s="1"/>
  <c r="H21" i="1"/>
  <c r="I21" i="1"/>
  <c r="H20" i="1"/>
  <c r="I20" i="1"/>
  <c r="J20" i="1"/>
  <c r="K20" i="1" s="1"/>
  <c r="M20" i="1" s="1"/>
  <c r="L20" i="1" l="1"/>
  <c r="L21" i="1"/>
  <c r="L19" i="1"/>
  <c r="H19" i="1"/>
  <c r="I19" i="1"/>
  <c r="K19" i="1" l="1"/>
  <c r="M19" i="1" s="1"/>
  <c r="K17" i="1"/>
  <c r="M17" i="1" s="1"/>
  <c r="I17" i="1"/>
  <c r="H17" i="1"/>
  <c r="K16" i="1"/>
  <c r="M16" i="1" s="1"/>
  <c r="I16" i="1"/>
  <c r="H16" i="1"/>
  <c r="H18" i="1" l="1"/>
  <c r="I18" i="1"/>
  <c r="L16" i="1"/>
  <c r="L17" i="1"/>
  <c r="L12" i="1"/>
  <c r="K13" i="1"/>
  <c r="M13" i="1" s="1"/>
  <c r="K14" i="1"/>
  <c r="M14" i="1" s="1"/>
  <c r="I12" i="1"/>
  <c r="I13" i="1"/>
  <c r="I14" i="1"/>
  <c r="H12" i="1"/>
  <c r="H13" i="1"/>
  <c r="H14" i="1"/>
  <c r="L11" i="1"/>
  <c r="I11" i="1"/>
  <c r="H11" i="1"/>
  <c r="M9" i="1"/>
  <c r="I7" i="1"/>
  <c r="I8" i="1"/>
  <c r="I9" i="1"/>
  <c r="H7" i="1"/>
  <c r="H8" i="1"/>
  <c r="H9" i="1"/>
  <c r="L13" i="1" l="1"/>
  <c r="M18" i="1"/>
  <c r="L14" i="1"/>
  <c r="H15" i="1"/>
  <c r="I15" i="1"/>
  <c r="L9" i="1"/>
  <c r="K11" i="1"/>
  <c r="M11" i="1" s="1"/>
  <c r="L8" i="1"/>
  <c r="L18" i="1"/>
  <c r="K12" i="1"/>
  <c r="M12" i="1" s="1"/>
  <c r="L7" i="1"/>
  <c r="M7" i="1"/>
  <c r="M8" i="1"/>
  <c r="L15" i="1" l="1"/>
  <c r="M15" i="1"/>
</calcChain>
</file>

<file path=xl/sharedStrings.xml><?xml version="1.0" encoding="utf-8"?>
<sst xmlns="http://schemas.openxmlformats.org/spreadsheetml/2006/main" count="74" uniqueCount="59">
  <si>
    <t>Nr. lot</t>
  </si>
  <si>
    <t>Nr. poz.</t>
  </si>
  <si>
    <t>Denumire lot/poziție</t>
  </si>
  <si>
    <t>U.M.</t>
  </si>
  <si>
    <t>Preț unitar estimat</t>
  </si>
  <si>
    <t>Val. min. f. T.V.A. Acord Cadru</t>
  </si>
  <si>
    <t>Val. max. f. T.V.A. Acord Cadru</t>
  </si>
  <si>
    <t>Cant. min. Ctr. Subs.</t>
  </si>
  <si>
    <t>Val. min. f. T.V.A. Ctr. Subs.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</si>
  <si>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</si>
  <si>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</si>
  <si>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Cant. min. Acord Cadru</t>
  </si>
  <si>
    <t>Cant. max. Acord Cadru (36 luni)</t>
  </si>
  <si>
    <t>1.1</t>
  </si>
  <si>
    <t>2.1</t>
  </si>
  <si>
    <t>3.1</t>
  </si>
  <si>
    <t>4.1</t>
  </si>
  <si>
    <t>5.1</t>
  </si>
  <si>
    <t>kit</t>
  </si>
  <si>
    <t>6.1</t>
  </si>
  <si>
    <t>7.1</t>
  </si>
  <si>
    <t>Total:</t>
  </si>
  <si>
    <t>*Cant. max. Ctr. Subs. = cantitatea celui mai mare contract subsecvent</t>
  </si>
  <si>
    <t>**Val. max. Ctr. Subs. = valoarea celui mai mare contract subsecvent</t>
  </si>
  <si>
    <t>Trusa de detectie prin PCR AND Monkeypox (mpox)</t>
  </si>
  <si>
    <t>Trusa de extractie acizi nucleici virali in sistem automat compatibili cu instrumentar King Fisher</t>
  </si>
  <si>
    <t>Sistem pentru amplificare prin realtimeRT-PCR intr-o singura etapa</t>
  </si>
  <si>
    <t>Kit de diagnostic in vitro SARSCOV2 prin Rt-PCR a 3 gene virale</t>
  </si>
  <si>
    <t>Test de diagnostic rapid prin Rt-PCR al infectiilor virale respiratorii SARS COV2 v gripal A/B, RSV</t>
  </si>
  <si>
    <t>test</t>
  </si>
  <si>
    <t>6.2</t>
  </si>
  <si>
    <t>6.3</t>
  </si>
  <si>
    <t>Tuburi de 1,5 ml cu inchidere safe lock</t>
  </si>
  <si>
    <t>cutie</t>
  </si>
  <si>
    <t>Tuburi 15 ml</t>
  </si>
  <si>
    <t>Tuburi 50 ml</t>
  </si>
  <si>
    <t>7.2</t>
  </si>
  <si>
    <t>7.3</t>
  </si>
  <si>
    <t>7.4</t>
  </si>
  <si>
    <t>Total lot 7 Varfuri de pipeta</t>
  </si>
  <si>
    <t xml:space="preserve">Total lot 6 Tuburi </t>
  </si>
  <si>
    <t>Varfuri de pipeta 1000ul</t>
  </si>
  <si>
    <t>Varfuri de pipeta 200ul</t>
  </si>
  <si>
    <t>Varfuri de pipeta 100ul</t>
  </si>
  <si>
    <t>Varfuri de pipeta 10ul tip XL</t>
  </si>
  <si>
    <t>8.1</t>
  </si>
  <si>
    <t>8.2</t>
  </si>
  <si>
    <t xml:space="preserve">Total lot 8 Placi PCR </t>
  </si>
  <si>
    <t>Placi PCR 96x0.2ml tip semi-skirted</t>
  </si>
  <si>
    <t>Placi PCR 96x0.2ml tip skirted/hard shell</t>
  </si>
  <si>
    <t>9.1</t>
  </si>
  <si>
    <t>9.2</t>
  </si>
  <si>
    <t>9.3</t>
  </si>
  <si>
    <t>Pipete serologice 25ml</t>
  </si>
  <si>
    <t>Pipete serologice 10ml</t>
  </si>
  <si>
    <t>Pipete serologice 5ml</t>
  </si>
  <si>
    <t>9.4</t>
  </si>
  <si>
    <t>Pipete serologice 2ml</t>
  </si>
  <si>
    <t>Total lot Pipete serologice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</si>
</sst>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rgb="FFFF0000"/>
      <name val="Lucida Sans Unicod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5" zoomScaleNormal="115" workbookViewId="0">
      <pane ySplit="1" topLeftCell="A2" activePane="bottomLeft" state="frozen"/>
      <selection pane="bottomLeft" activeCell="J2" sqref="J2"/>
    </sheetView>
  </sheetViews>
  <sheetFormatPr defaultColWidth="9" defaultRowHeight="12.75" x14ac:dyDescent="0.25"/>
  <cols>
    <col min="1" max="1" width="3.5703125" style="22" bestFit="1" customWidth="1"/>
    <col min="2" max="2" width="5.42578125" style="2" bestFit="1" customWidth="1"/>
    <col min="3" max="3" width="29.42578125" style="24" customWidth="1"/>
    <col min="4" max="4" width="8.42578125" style="1" customWidth="1"/>
    <col min="5" max="6" width="8.7109375" style="29" customWidth="1"/>
    <col min="7" max="7" width="10.42578125" style="32" customWidth="1"/>
    <col min="8" max="8" width="11.28515625" style="20" bestFit="1" customWidth="1"/>
    <col min="9" max="9" width="14.28515625" style="20" bestFit="1" customWidth="1"/>
    <col min="10" max="10" width="5.5703125" style="21" bestFit="1" customWidth="1"/>
    <col min="11" max="11" width="6.5703125" style="21" bestFit="1" customWidth="1"/>
    <col min="12" max="12" width="9.85546875" style="20" customWidth="1"/>
    <col min="13" max="13" width="13.140625" style="20" bestFit="1" customWidth="1"/>
    <col min="14" max="16384" width="9" style="19"/>
  </cols>
  <sheetData>
    <row r="1" spans="1:13" s="15" customFormat="1" ht="63.75" x14ac:dyDescent="0.25">
      <c r="A1" s="3" t="s">
        <v>0</v>
      </c>
      <c r="B1" s="4" t="s">
        <v>1</v>
      </c>
      <c r="C1" s="5" t="s">
        <v>2</v>
      </c>
      <c r="D1" s="5" t="s">
        <v>3</v>
      </c>
      <c r="E1" s="6" t="s">
        <v>11</v>
      </c>
      <c r="F1" s="6" t="s">
        <v>12</v>
      </c>
      <c r="G1" s="7" t="s">
        <v>4</v>
      </c>
      <c r="H1" s="7" t="s">
        <v>5</v>
      </c>
      <c r="I1" s="8" t="s">
        <v>6</v>
      </c>
      <c r="J1" s="9" t="s">
        <v>7</v>
      </c>
      <c r="K1" s="9" t="s">
        <v>9</v>
      </c>
      <c r="L1" s="8" t="s">
        <v>8</v>
      </c>
      <c r="M1" s="8" t="s">
        <v>10</v>
      </c>
    </row>
    <row r="2" spans="1:13" s="18" customFormat="1" ht="25.5" x14ac:dyDescent="0.25">
      <c r="A2" s="10">
        <v>1</v>
      </c>
      <c r="B2" s="11" t="s">
        <v>13</v>
      </c>
      <c r="C2" s="16" t="s">
        <v>24</v>
      </c>
      <c r="D2" s="12" t="s">
        <v>18</v>
      </c>
      <c r="E2" s="27">
        <v>4</v>
      </c>
      <c r="F2" s="27">
        <f t="shared" ref="F2:F7" si="0">E2*3</f>
        <v>12</v>
      </c>
      <c r="G2" s="30">
        <v>4990</v>
      </c>
      <c r="H2" s="30">
        <f t="shared" ref="H2:H9" si="1">E2*G2</f>
        <v>19960</v>
      </c>
      <c r="I2" s="30">
        <f t="shared" ref="I2:I9" si="2">F2*G2</f>
        <v>59880</v>
      </c>
      <c r="J2" s="27">
        <v>1</v>
      </c>
      <c r="K2" s="27">
        <f>J2*2</f>
        <v>2</v>
      </c>
      <c r="L2" s="30">
        <f t="shared" ref="L2:L9" si="3">J2*G2</f>
        <v>4990</v>
      </c>
      <c r="M2" s="30">
        <f t="shared" ref="M2:M9" si="4">K2*G2</f>
        <v>9980</v>
      </c>
    </row>
    <row r="3" spans="1:13" s="18" customFormat="1" ht="51" x14ac:dyDescent="0.25">
      <c r="A3" s="44">
        <v>2</v>
      </c>
      <c r="B3" s="13" t="s">
        <v>14</v>
      </c>
      <c r="C3" s="16" t="s">
        <v>25</v>
      </c>
      <c r="D3" s="12" t="s">
        <v>18</v>
      </c>
      <c r="E3" s="27">
        <v>40</v>
      </c>
      <c r="F3" s="27">
        <f t="shared" si="0"/>
        <v>120</v>
      </c>
      <c r="G3" s="30">
        <v>4538</v>
      </c>
      <c r="H3" s="30">
        <f t="shared" si="1"/>
        <v>181520</v>
      </c>
      <c r="I3" s="30">
        <f t="shared" si="2"/>
        <v>544560</v>
      </c>
      <c r="J3" s="27">
        <f>E3/12</f>
        <v>3.3333333333333335</v>
      </c>
      <c r="K3" s="27">
        <f>J3*2</f>
        <v>6.666666666666667</v>
      </c>
      <c r="L3" s="30">
        <f t="shared" si="3"/>
        <v>15126.666666666668</v>
      </c>
      <c r="M3" s="30">
        <f t="shared" si="4"/>
        <v>30253.333333333336</v>
      </c>
    </row>
    <row r="4" spans="1:13" s="18" customFormat="1" ht="38.25" x14ac:dyDescent="0.25">
      <c r="A4" s="44">
        <v>3</v>
      </c>
      <c r="B4" s="13" t="s">
        <v>15</v>
      </c>
      <c r="C4" s="16" t="s">
        <v>26</v>
      </c>
      <c r="D4" s="12" t="s">
        <v>18</v>
      </c>
      <c r="E4" s="27">
        <v>12</v>
      </c>
      <c r="F4" s="27">
        <f t="shared" si="0"/>
        <v>36</v>
      </c>
      <c r="G4" s="30">
        <v>10640</v>
      </c>
      <c r="H4" s="30">
        <f t="shared" si="1"/>
        <v>127680</v>
      </c>
      <c r="I4" s="30">
        <f t="shared" si="2"/>
        <v>383040</v>
      </c>
      <c r="J4" s="27">
        <f>E4/12</f>
        <v>1</v>
      </c>
      <c r="K4" s="27">
        <f t="shared" ref="K4:K9" si="5">J4*3</f>
        <v>3</v>
      </c>
      <c r="L4" s="30">
        <f t="shared" si="3"/>
        <v>10640</v>
      </c>
      <c r="M4" s="30">
        <f t="shared" si="4"/>
        <v>31920</v>
      </c>
    </row>
    <row r="5" spans="1:13" s="18" customFormat="1" ht="25.5" x14ac:dyDescent="0.25">
      <c r="A5" s="44">
        <v>4</v>
      </c>
      <c r="B5" s="13" t="s">
        <v>16</v>
      </c>
      <c r="C5" s="16" t="s">
        <v>27</v>
      </c>
      <c r="D5" s="12" t="s">
        <v>18</v>
      </c>
      <c r="E5" s="27">
        <v>15</v>
      </c>
      <c r="F5" s="27">
        <f t="shared" si="0"/>
        <v>45</v>
      </c>
      <c r="G5" s="30">
        <v>10640</v>
      </c>
      <c r="H5" s="30">
        <f t="shared" si="1"/>
        <v>159600</v>
      </c>
      <c r="I5" s="30">
        <f t="shared" si="2"/>
        <v>478800</v>
      </c>
      <c r="J5" s="27">
        <f>E5/12</f>
        <v>1.25</v>
      </c>
      <c r="K5" s="27">
        <f t="shared" si="5"/>
        <v>3.75</v>
      </c>
      <c r="L5" s="30">
        <f t="shared" si="3"/>
        <v>13300</v>
      </c>
      <c r="M5" s="30">
        <f t="shared" si="4"/>
        <v>39900</v>
      </c>
    </row>
    <row r="6" spans="1:13" s="18" customFormat="1" ht="38.25" x14ac:dyDescent="0.25">
      <c r="A6" s="44">
        <v>5</v>
      </c>
      <c r="B6" s="13" t="s">
        <v>17</v>
      </c>
      <c r="C6" s="16" t="s">
        <v>28</v>
      </c>
      <c r="D6" s="12" t="s">
        <v>29</v>
      </c>
      <c r="E6" s="27">
        <v>300</v>
      </c>
      <c r="F6" s="27">
        <f t="shared" si="0"/>
        <v>900</v>
      </c>
      <c r="G6" s="30">
        <v>218</v>
      </c>
      <c r="H6" s="30">
        <f t="shared" si="1"/>
        <v>65400</v>
      </c>
      <c r="I6" s="30">
        <f t="shared" si="2"/>
        <v>196200</v>
      </c>
      <c r="J6" s="27">
        <f>E6/12</f>
        <v>25</v>
      </c>
      <c r="K6" s="27">
        <f t="shared" si="5"/>
        <v>75</v>
      </c>
      <c r="L6" s="30">
        <f t="shared" si="3"/>
        <v>5450</v>
      </c>
      <c r="M6" s="30">
        <f t="shared" si="4"/>
        <v>16350</v>
      </c>
    </row>
    <row r="7" spans="1:13" s="18" customFormat="1" ht="25.5" x14ac:dyDescent="0.25">
      <c r="A7" s="50">
        <v>6</v>
      </c>
      <c r="B7" s="13" t="s">
        <v>19</v>
      </c>
      <c r="C7" s="16" t="s">
        <v>32</v>
      </c>
      <c r="D7" s="12" t="s">
        <v>33</v>
      </c>
      <c r="E7" s="12">
        <v>11</v>
      </c>
      <c r="F7" s="12">
        <f t="shared" si="0"/>
        <v>33</v>
      </c>
      <c r="G7" s="37">
        <v>224.4</v>
      </c>
      <c r="H7" s="30">
        <f t="shared" si="1"/>
        <v>2468.4</v>
      </c>
      <c r="I7" s="30">
        <f t="shared" si="2"/>
        <v>7405.2</v>
      </c>
      <c r="J7" s="27">
        <v>1</v>
      </c>
      <c r="K7" s="27">
        <f t="shared" si="5"/>
        <v>3</v>
      </c>
      <c r="L7" s="30">
        <f t="shared" si="3"/>
        <v>224.4</v>
      </c>
      <c r="M7" s="30">
        <f t="shared" si="4"/>
        <v>673.2</v>
      </c>
    </row>
    <row r="8" spans="1:13" s="18" customFormat="1" x14ac:dyDescent="0.25">
      <c r="A8" s="51"/>
      <c r="B8" s="13" t="s">
        <v>30</v>
      </c>
      <c r="C8" s="16" t="s">
        <v>34</v>
      </c>
      <c r="D8" s="12" t="s">
        <v>33</v>
      </c>
      <c r="E8" s="12">
        <v>3</v>
      </c>
      <c r="F8" s="12">
        <f t="shared" ref="F8:F9" si="6">E8*3</f>
        <v>9</v>
      </c>
      <c r="G8" s="37">
        <v>495</v>
      </c>
      <c r="H8" s="30">
        <f t="shared" si="1"/>
        <v>1485</v>
      </c>
      <c r="I8" s="30">
        <f t="shared" si="2"/>
        <v>4455</v>
      </c>
      <c r="J8" s="27">
        <v>1</v>
      </c>
      <c r="K8" s="27">
        <f t="shared" si="5"/>
        <v>3</v>
      </c>
      <c r="L8" s="30">
        <f t="shared" si="3"/>
        <v>495</v>
      </c>
      <c r="M8" s="30">
        <f t="shared" si="4"/>
        <v>1485</v>
      </c>
    </row>
    <row r="9" spans="1:13" s="18" customFormat="1" x14ac:dyDescent="0.25">
      <c r="A9" s="51"/>
      <c r="B9" s="13" t="s">
        <v>31</v>
      </c>
      <c r="C9" s="16" t="s">
        <v>35</v>
      </c>
      <c r="D9" s="12" t="s">
        <v>33</v>
      </c>
      <c r="E9" s="12">
        <v>4</v>
      </c>
      <c r="F9" s="12">
        <f t="shared" si="6"/>
        <v>12</v>
      </c>
      <c r="G9" s="37">
        <v>550</v>
      </c>
      <c r="H9" s="30">
        <f t="shared" si="1"/>
        <v>2200</v>
      </c>
      <c r="I9" s="30">
        <f t="shared" si="2"/>
        <v>6600</v>
      </c>
      <c r="J9" s="27">
        <v>1</v>
      </c>
      <c r="K9" s="27">
        <f t="shared" si="5"/>
        <v>3</v>
      </c>
      <c r="L9" s="30">
        <f t="shared" si="3"/>
        <v>550</v>
      </c>
      <c r="M9" s="30">
        <f t="shared" si="4"/>
        <v>1650</v>
      </c>
    </row>
    <row r="10" spans="1:13" x14ac:dyDescent="0.25">
      <c r="A10" s="45" t="s">
        <v>40</v>
      </c>
      <c r="B10" s="46"/>
      <c r="C10" s="46"/>
      <c r="D10" s="46"/>
      <c r="E10" s="46"/>
      <c r="F10" s="46"/>
      <c r="G10" s="47"/>
      <c r="H10" s="34">
        <f>SUM(H7:H9)</f>
        <v>6153.4</v>
      </c>
      <c r="I10" s="34">
        <f>SUM(I7:I9)</f>
        <v>18460.2</v>
      </c>
      <c r="J10" s="36"/>
      <c r="K10" s="36"/>
      <c r="L10" s="34">
        <f>SUM(L7:L9)</f>
        <v>1269.4000000000001</v>
      </c>
      <c r="M10" s="34">
        <f>SUM(M7:M9)</f>
        <v>3808.2</v>
      </c>
    </row>
    <row r="11" spans="1:13" x14ac:dyDescent="0.25">
      <c r="A11" s="52">
        <v>7</v>
      </c>
      <c r="B11" s="33" t="s">
        <v>20</v>
      </c>
      <c r="C11" s="16" t="s">
        <v>41</v>
      </c>
      <c r="D11" s="12" t="s">
        <v>33</v>
      </c>
      <c r="E11" s="12">
        <v>24</v>
      </c>
      <c r="F11" s="12">
        <f>E11*3</f>
        <v>72</v>
      </c>
      <c r="G11" s="37">
        <v>514</v>
      </c>
      <c r="H11" s="30">
        <f>E11*G11</f>
        <v>12336</v>
      </c>
      <c r="I11" s="30">
        <f>F11*G11</f>
        <v>37008</v>
      </c>
      <c r="J11" s="27">
        <f>E11/12</f>
        <v>2</v>
      </c>
      <c r="K11" s="27">
        <f>J11*3</f>
        <v>6</v>
      </c>
      <c r="L11" s="30">
        <f>J11*G11</f>
        <v>1028</v>
      </c>
      <c r="M11" s="30">
        <f>K11*G11</f>
        <v>3084</v>
      </c>
    </row>
    <row r="12" spans="1:13" x14ac:dyDescent="0.25">
      <c r="A12" s="53"/>
      <c r="B12" s="33" t="s">
        <v>36</v>
      </c>
      <c r="C12" s="16" t="s">
        <v>42</v>
      </c>
      <c r="D12" s="12" t="s">
        <v>33</v>
      </c>
      <c r="E12" s="12">
        <v>12</v>
      </c>
      <c r="F12" s="12">
        <f t="shared" ref="F12:F14" si="7">E12*3</f>
        <v>36</v>
      </c>
      <c r="G12" s="37">
        <v>413</v>
      </c>
      <c r="H12" s="30">
        <f t="shared" ref="H12:H14" si="8">E12*G12</f>
        <v>4956</v>
      </c>
      <c r="I12" s="30">
        <f t="shared" ref="I12:I14" si="9">F12*G12</f>
        <v>14868</v>
      </c>
      <c r="J12" s="27">
        <f t="shared" ref="J12:J14" si="10">E12/12</f>
        <v>1</v>
      </c>
      <c r="K12" s="27">
        <f t="shared" ref="K12:K14" si="11">J12*3</f>
        <v>3</v>
      </c>
      <c r="L12" s="30">
        <f t="shared" ref="L12:L14" si="12">J12*G12</f>
        <v>413</v>
      </c>
      <c r="M12" s="30">
        <f t="shared" ref="M12:M14" si="13">K12*G12</f>
        <v>1239</v>
      </c>
    </row>
    <row r="13" spans="1:13" x14ac:dyDescent="0.25">
      <c r="A13" s="53"/>
      <c r="B13" s="33" t="s">
        <v>37</v>
      </c>
      <c r="C13" s="16" t="s">
        <v>43</v>
      </c>
      <c r="D13" s="12" t="s">
        <v>33</v>
      </c>
      <c r="E13" s="12">
        <v>12</v>
      </c>
      <c r="F13" s="12">
        <f t="shared" si="7"/>
        <v>36</v>
      </c>
      <c r="G13" s="37">
        <v>477</v>
      </c>
      <c r="H13" s="30">
        <f t="shared" si="8"/>
        <v>5724</v>
      </c>
      <c r="I13" s="30">
        <f t="shared" si="9"/>
        <v>17172</v>
      </c>
      <c r="J13" s="27">
        <f t="shared" si="10"/>
        <v>1</v>
      </c>
      <c r="K13" s="27">
        <f t="shared" si="11"/>
        <v>3</v>
      </c>
      <c r="L13" s="30">
        <f t="shared" si="12"/>
        <v>477</v>
      </c>
      <c r="M13" s="30">
        <f t="shared" si="13"/>
        <v>1431</v>
      </c>
    </row>
    <row r="14" spans="1:13" x14ac:dyDescent="0.25">
      <c r="A14" s="53"/>
      <c r="B14" s="33" t="s">
        <v>38</v>
      </c>
      <c r="C14" s="16" t="s">
        <v>44</v>
      </c>
      <c r="D14" s="12" t="s">
        <v>33</v>
      </c>
      <c r="E14" s="12">
        <v>24</v>
      </c>
      <c r="F14" s="12">
        <f t="shared" si="7"/>
        <v>72</v>
      </c>
      <c r="G14" s="37">
        <v>463</v>
      </c>
      <c r="H14" s="30">
        <f t="shared" si="8"/>
        <v>11112</v>
      </c>
      <c r="I14" s="30">
        <f t="shared" si="9"/>
        <v>33336</v>
      </c>
      <c r="J14" s="27">
        <f t="shared" si="10"/>
        <v>2</v>
      </c>
      <c r="K14" s="27">
        <f t="shared" si="11"/>
        <v>6</v>
      </c>
      <c r="L14" s="30">
        <f t="shared" si="12"/>
        <v>926</v>
      </c>
      <c r="M14" s="30">
        <f t="shared" si="13"/>
        <v>2778</v>
      </c>
    </row>
    <row r="15" spans="1:13" x14ac:dyDescent="0.25">
      <c r="A15" s="45" t="s">
        <v>39</v>
      </c>
      <c r="B15" s="46"/>
      <c r="C15" s="46"/>
      <c r="D15" s="46"/>
      <c r="E15" s="46"/>
      <c r="F15" s="46"/>
      <c r="G15" s="47"/>
      <c r="H15" s="34">
        <f>SUM(H11:H14)</f>
        <v>34128</v>
      </c>
      <c r="I15" s="34">
        <f>SUM(I11:I14)</f>
        <v>102384</v>
      </c>
      <c r="J15" s="35"/>
      <c r="K15" s="35"/>
      <c r="L15" s="34">
        <f>SUM(L11:L14)</f>
        <v>2844</v>
      </c>
      <c r="M15" s="34">
        <f>SUM(M11:M14)</f>
        <v>8532</v>
      </c>
    </row>
    <row r="16" spans="1:13" x14ac:dyDescent="0.2">
      <c r="A16" s="52">
        <v>8</v>
      </c>
      <c r="B16" s="33" t="s">
        <v>45</v>
      </c>
      <c r="C16" s="38" t="s">
        <v>48</v>
      </c>
      <c r="D16" s="39" t="s">
        <v>33</v>
      </c>
      <c r="E16" s="40">
        <v>100</v>
      </c>
      <c r="F16" s="40">
        <f>E16*3</f>
        <v>300</v>
      </c>
      <c r="G16" s="42">
        <v>386</v>
      </c>
      <c r="H16" s="30">
        <f>E16*G16</f>
        <v>38600</v>
      </c>
      <c r="I16" s="30">
        <f>F16*G16</f>
        <v>115800</v>
      </c>
      <c r="J16" s="27">
        <f>E16/12</f>
        <v>8.3333333333333339</v>
      </c>
      <c r="K16" s="27">
        <f>J16*3</f>
        <v>25</v>
      </c>
      <c r="L16" s="30">
        <f>J16*G16</f>
        <v>3216.666666666667</v>
      </c>
      <c r="M16" s="30">
        <f>K16*G16</f>
        <v>9650</v>
      </c>
    </row>
    <row r="17" spans="1:13" ht="25.5" x14ac:dyDescent="0.25">
      <c r="A17" s="53"/>
      <c r="B17" s="33" t="s">
        <v>46</v>
      </c>
      <c r="C17" s="41" t="s">
        <v>49</v>
      </c>
      <c r="D17" s="39" t="s">
        <v>33</v>
      </c>
      <c r="E17" s="40">
        <v>24</v>
      </c>
      <c r="F17" s="40">
        <f>E17*3</f>
        <v>72</v>
      </c>
      <c r="G17" s="42">
        <v>1000</v>
      </c>
      <c r="H17" s="30">
        <f t="shared" ref="H17" si="14">E17*G17</f>
        <v>24000</v>
      </c>
      <c r="I17" s="30">
        <f t="shared" ref="I17" si="15">F17*G17</f>
        <v>72000</v>
      </c>
      <c r="J17" s="27">
        <f>E17/12</f>
        <v>2</v>
      </c>
      <c r="K17" s="27">
        <f t="shared" ref="K17" si="16">J17*3</f>
        <v>6</v>
      </c>
      <c r="L17" s="30">
        <f t="shared" ref="L17" si="17">J17*G17</f>
        <v>2000</v>
      </c>
      <c r="M17" s="30">
        <f t="shared" ref="M17" si="18">K17*G17</f>
        <v>6000</v>
      </c>
    </row>
    <row r="18" spans="1:13" ht="17.25" customHeight="1" x14ac:dyDescent="0.25">
      <c r="A18" s="54" t="s">
        <v>47</v>
      </c>
      <c r="B18" s="55"/>
      <c r="C18" s="55"/>
      <c r="D18" s="55"/>
      <c r="E18" s="55"/>
      <c r="F18" s="55"/>
      <c r="G18" s="56"/>
      <c r="H18" s="34">
        <f>SUM(H16:H17)</f>
        <v>62600</v>
      </c>
      <c r="I18" s="34">
        <f>SUM(I16:I17)</f>
        <v>187800</v>
      </c>
      <c r="J18" s="35"/>
      <c r="K18" s="35"/>
      <c r="L18" s="34">
        <f>SUM(L16:L17)</f>
        <v>5216.666666666667</v>
      </c>
      <c r="M18" s="34">
        <f>SUM(M16:M17)</f>
        <v>15650</v>
      </c>
    </row>
    <row r="19" spans="1:13" x14ac:dyDescent="0.25">
      <c r="A19" s="52">
        <v>9</v>
      </c>
      <c r="B19" s="33" t="s">
        <v>50</v>
      </c>
      <c r="C19" s="43" t="s">
        <v>53</v>
      </c>
      <c r="D19" s="14" t="s">
        <v>33</v>
      </c>
      <c r="E19" s="28">
        <v>4</v>
      </c>
      <c r="F19" s="27">
        <f>E19*3</f>
        <v>12</v>
      </c>
      <c r="G19" s="31">
        <v>390</v>
      </c>
      <c r="H19" s="30">
        <f>E19*G19</f>
        <v>1560</v>
      </c>
      <c r="I19" s="30">
        <f>F19*G19</f>
        <v>4680</v>
      </c>
      <c r="J19" s="27">
        <v>1</v>
      </c>
      <c r="K19" s="27">
        <f>J19*3</f>
        <v>3</v>
      </c>
      <c r="L19" s="30">
        <f>J19*G19</f>
        <v>390</v>
      </c>
      <c r="M19" s="30">
        <f>K19*G19</f>
        <v>1170</v>
      </c>
    </row>
    <row r="20" spans="1:13" x14ac:dyDescent="0.25">
      <c r="A20" s="53"/>
      <c r="B20" s="33" t="s">
        <v>51</v>
      </c>
      <c r="C20" s="23" t="s">
        <v>54</v>
      </c>
      <c r="D20" s="14" t="s">
        <v>33</v>
      </c>
      <c r="E20" s="28">
        <v>1</v>
      </c>
      <c r="F20" s="27">
        <f t="shared" ref="F20:F22" si="19">E20*3</f>
        <v>3</v>
      </c>
      <c r="G20" s="31">
        <v>185</v>
      </c>
      <c r="H20" s="30">
        <f>E20*G20</f>
        <v>185</v>
      </c>
      <c r="I20" s="30">
        <f>F20*G20</f>
        <v>555</v>
      </c>
      <c r="J20" s="27">
        <f>E20</f>
        <v>1</v>
      </c>
      <c r="K20" s="27">
        <f>J20*3</f>
        <v>3</v>
      </c>
      <c r="L20" s="30">
        <f>J20*G20</f>
        <v>185</v>
      </c>
      <c r="M20" s="30">
        <f>K20*G20</f>
        <v>555</v>
      </c>
    </row>
    <row r="21" spans="1:13" x14ac:dyDescent="0.25">
      <c r="A21" s="53"/>
      <c r="B21" s="33" t="s">
        <v>52</v>
      </c>
      <c r="C21" s="23" t="s">
        <v>55</v>
      </c>
      <c r="D21" s="14" t="s">
        <v>33</v>
      </c>
      <c r="E21" s="28">
        <v>1</v>
      </c>
      <c r="F21" s="27">
        <f t="shared" si="19"/>
        <v>3</v>
      </c>
      <c r="G21" s="31">
        <v>165</v>
      </c>
      <c r="H21" s="30">
        <f>E21*G21</f>
        <v>165</v>
      </c>
      <c r="I21" s="30">
        <f>F21*G21</f>
        <v>495</v>
      </c>
      <c r="J21" s="27">
        <f>E21</f>
        <v>1</v>
      </c>
      <c r="K21" s="27">
        <f>J21*3</f>
        <v>3</v>
      </c>
      <c r="L21" s="30">
        <f>J21*G21</f>
        <v>165</v>
      </c>
      <c r="M21" s="30">
        <f>K21*G21</f>
        <v>495</v>
      </c>
    </row>
    <row r="22" spans="1:13" x14ac:dyDescent="0.25">
      <c r="A22" s="57"/>
      <c r="B22" s="33" t="s">
        <v>56</v>
      </c>
      <c r="C22" s="16" t="s">
        <v>57</v>
      </c>
      <c r="D22" s="12" t="s">
        <v>33</v>
      </c>
      <c r="E22" s="27">
        <v>4</v>
      </c>
      <c r="F22" s="27">
        <f t="shared" si="19"/>
        <v>12</v>
      </c>
      <c r="G22" s="30">
        <v>335</v>
      </c>
      <c r="H22" s="30">
        <f>E22*G22</f>
        <v>1340</v>
      </c>
      <c r="I22" s="30">
        <f>F22*G22</f>
        <v>4020</v>
      </c>
      <c r="J22" s="27">
        <v>1</v>
      </c>
      <c r="K22" s="27">
        <v>3</v>
      </c>
      <c r="L22" s="30">
        <f>J22*G22</f>
        <v>335</v>
      </c>
      <c r="M22" s="30">
        <f>K22*G22</f>
        <v>1005</v>
      </c>
    </row>
    <row r="23" spans="1:13" x14ac:dyDescent="0.25">
      <c r="A23" s="45" t="s">
        <v>58</v>
      </c>
      <c r="B23" s="46"/>
      <c r="C23" s="46"/>
      <c r="D23" s="46"/>
      <c r="E23" s="46"/>
      <c r="F23" s="46"/>
      <c r="G23" s="47"/>
      <c r="H23" s="34">
        <f>SUM(H19:H22)</f>
        <v>3250</v>
      </c>
      <c r="I23" s="34">
        <f>SUM(I19:I22)</f>
        <v>9750</v>
      </c>
      <c r="J23" s="35"/>
      <c r="K23" s="35"/>
      <c r="L23" s="34">
        <f>SUM(L19:L22)</f>
        <v>1075</v>
      </c>
      <c r="M23" s="34">
        <f>SUM(M19:M22)</f>
        <v>3225</v>
      </c>
    </row>
    <row r="24" spans="1:13" x14ac:dyDescent="0.25">
      <c r="A24" s="45" t="s">
        <v>21</v>
      </c>
      <c r="B24" s="46"/>
      <c r="C24" s="46"/>
      <c r="D24" s="46"/>
      <c r="E24" s="46"/>
      <c r="F24" s="46"/>
      <c r="G24" s="47"/>
      <c r="H24" s="34">
        <f>H2+H3+H4+H5+H6+H10+H15+H18+H23</f>
        <v>660291.4</v>
      </c>
      <c r="I24" s="34">
        <f>I2+I3+I4+I5+I6+I10+I15+I18+I23</f>
        <v>1980874.2</v>
      </c>
      <c r="J24" s="17"/>
      <c r="K24" s="17"/>
      <c r="L24" s="34">
        <f>L2+L3+L4+L5+L6+L10+L15+L18+L23</f>
        <v>59911.733333333337</v>
      </c>
      <c r="M24" s="34">
        <f>M2+M3+M4+M5+M6+M10+M15+M18+M23</f>
        <v>159618.53333333335</v>
      </c>
    </row>
    <row r="25" spans="1:13" x14ac:dyDescent="0.25">
      <c r="A25" s="48" t="s">
        <v>22</v>
      </c>
      <c r="B25" s="48"/>
      <c r="C25" s="48"/>
      <c r="D25" s="48"/>
      <c r="E25" s="48"/>
      <c r="F25" s="25"/>
    </row>
    <row r="26" spans="1:13" x14ac:dyDescent="0.25">
      <c r="A26" s="49" t="s">
        <v>23</v>
      </c>
      <c r="B26" s="49"/>
      <c r="C26" s="49"/>
      <c r="D26" s="49"/>
      <c r="E26" s="49"/>
      <c r="F26" s="26"/>
    </row>
  </sheetData>
  <mergeCells count="11">
    <mergeCell ref="A24:G24"/>
    <mergeCell ref="A25:E25"/>
    <mergeCell ref="A26:E26"/>
    <mergeCell ref="A7:A9"/>
    <mergeCell ref="A15:G15"/>
    <mergeCell ref="A11:A14"/>
    <mergeCell ref="A16:A17"/>
    <mergeCell ref="A18:G18"/>
    <mergeCell ref="A10:G10"/>
    <mergeCell ref="A23:G23"/>
    <mergeCell ref="A19:A22"/>
  </mergeCells>
  <pageMargins left="0.15748031496062992" right="0.15748031496062992" top="0.74803149606299213" bottom="0.35433070866141736" header="0.31496062992125984" footer="0.31496062992125984"/>
  <pageSetup orientation="landscape" r:id="rId1"/>
  <headerFooter>
    <oddHeader>&amp;C&amp;"-,Bold"&amp;14Caiet de sarcini - Anexa 2 Cantități-Valori Reactivi și materiale de laborator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Berezitchi</dc:creator>
  <cp:lastModifiedBy>Dan Caloinescu</cp:lastModifiedBy>
  <cp:lastPrinted>2026-03-17T09:15:47Z</cp:lastPrinted>
  <dcterms:created xsi:type="dcterms:W3CDTF">2020-04-21T12:29:10Z</dcterms:created>
  <dcterms:modified xsi:type="dcterms:W3CDTF">2026-03-25T08:48:55Z</dcterms:modified>
</cp:coreProperties>
</file>